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1645" windowHeight="4275" tabRatio="601" activeTab="1"/>
  </bookViews>
  <sheets>
    <sheet name="ORÇ" sheetId="11" r:id="rId1"/>
    <sheet name="Cronograma de Referência" sheetId="8" r:id="rId2"/>
    <sheet name="Cronograma da PROPOSTA" sheetId="12" r:id="rId3"/>
  </sheets>
  <definedNames>
    <definedName name="_MatMult_A" localSheetId="2" hidden="1">#REF!</definedName>
    <definedName name="_MatMult_A" hidden="1">#REF!</definedName>
    <definedName name="_MatMult_AxB" localSheetId="2" hidden="1">#REF!</definedName>
    <definedName name="_MatMult_AxB" hidden="1">#REF!</definedName>
    <definedName name="_MatMult_B" localSheetId="2" hidden="1">#REF!</definedName>
    <definedName name="_MatMult_B" hidden="1">#REF!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xlnm.Print_Area" localSheetId="2">'Cronograma da PROPOSTA'!$A$52:$AB$111</definedName>
    <definedName name="_xlnm.Print_Area" localSheetId="1">'Cronograma de Referência'!$A$1:$AB$106</definedName>
    <definedName name="_xlnm.Print_Area" localSheetId="0">ORÇ!$A$1:$K$250</definedName>
  </definedNames>
  <calcPr calcId="145621"/>
</workbook>
</file>

<file path=xl/calcChain.xml><?xml version="1.0" encoding="utf-8"?>
<calcChain xmlns="http://schemas.openxmlformats.org/spreadsheetml/2006/main">
  <c r="B99" i="12" l="1"/>
  <c r="B96" i="12"/>
  <c r="B93" i="12"/>
  <c r="B90" i="12"/>
  <c r="B87" i="12"/>
  <c r="B84" i="12"/>
  <c r="B82" i="12"/>
  <c r="B79" i="12"/>
  <c r="B76" i="12"/>
  <c r="B73" i="12"/>
  <c r="B70" i="12"/>
  <c r="B67" i="12"/>
  <c r="B64" i="12"/>
  <c r="B60" i="12"/>
  <c r="B58" i="12"/>
  <c r="B55" i="12"/>
  <c r="H240" i="11"/>
  <c r="H239" i="11"/>
  <c r="H238" i="11"/>
  <c r="H237" i="11"/>
  <c r="H236" i="11"/>
  <c r="H235" i="11"/>
  <c r="H234" i="11"/>
  <c r="H233" i="11"/>
  <c r="H231" i="11"/>
  <c r="H230" i="11"/>
  <c r="H229" i="11"/>
  <c r="H228" i="11"/>
  <c r="H227" i="11"/>
  <c r="H226" i="11"/>
  <c r="H225" i="11"/>
  <c r="H224" i="11"/>
  <c r="H223" i="11"/>
  <c r="H222" i="11"/>
  <c r="H221" i="11"/>
  <c r="H220" i="11"/>
  <c r="H219" i="11"/>
  <c r="H218" i="11"/>
  <c r="H215" i="11"/>
  <c r="H214" i="11"/>
  <c r="H213" i="11"/>
  <c r="H212" i="11"/>
  <c r="H211" i="11"/>
  <c r="H210" i="11"/>
  <c r="H209" i="11"/>
  <c r="H208" i="11"/>
  <c r="H207" i="11"/>
  <c r="H204" i="11"/>
  <c r="H202" i="11"/>
  <c r="H201" i="11"/>
  <c r="H200" i="11"/>
  <c r="H199" i="11"/>
  <c r="H198" i="11"/>
  <c r="H197" i="11"/>
  <c r="H196" i="11"/>
  <c r="H195" i="11"/>
  <c r="H194" i="11"/>
  <c r="H193" i="11"/>
  <c r="H192" i="11"/>
  <c r="H190" i="11"/>
  <c r="H189" i="11"/>
  <c r="H188" i="11"/>
  <c r="H187" i="11"/>
  <c r="H186" i="11"/>
  <c r="H185" i="11"/>
  <c r="H184" i="11"/>
  <c r="H183" i="11"/>
  <c r="H182" i="11"/>
  <c r="H178" i="11"/>
  <c r="H177" i="11"/>
  <c r="H176" i="11"/>
  <c r="H175" i="11"/>
  <c r="H174" i="11"/>
  <c r="H173" i="11"/>
  <c r="H170" i="11"/>
  <c r="H169" i="11"/>
  <c r="H166" i="11"/>
  <c r="H165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51" i="11"/>
  <c r="H150" i="11"/>
  <c r="H149" i="11"/>
  <c r="H148" i="11"/>
  <c r="H147" i="11"/>
  <c r="H146" i="11"/>
  <c r="H145" i="11"/>
  <c r="H144" i="11"/>
  <c r="H143" i="11"/>
  <c r="H142" i="11"/>
  <c r="H141" i="11"/>
  <c r="H140" i="11"/>
  <c r="H139" i="11"/>
  <c r="H138" i="11"/>
  <c r="H137" i="11"/>
  <c r="H136" i="11"/>
  <c r="H135" i="11"/>
  <c r="H132" i="11"/>
  <c r="H131" i="11"/>
  <c r="H130" i="11"/>
  <c r="H129" i="11"/>
  <c r="H126" i="11"/>
  <c r="H12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7" i="11"/>
  <c r="H106" i="11"/>
  <c r="H105" i="11"/>
  <c r="H104" i="11"/>
  <c r="H103" i="11"/>
  <c r="H102" i="11"/>
  <c r="H101" i="11"/>
  <c r="H97" i="11"/>
  <c r="H96" i="11"/>
  <c r="H95" i="11"/>
  <c r="H94" i="11"/>
  <c r="H93" i="11"/>
  <c r="H92" i="11"/>
  <c r="H91" i="11"/>
  <c r="H88" i="11"/>
  <c r="H87" i="11"/>
  <c r="H86" i="11"/>
  <c r="H85" i="11"/>
  <c r="H83" i="11"/>
  <c r="H82" i="11"/>
  <c r="H81" i="11"/>
  <c r="H80" i="11"/>
  <c r="H79" i="11"/>
  <c r="H78" i="11"/>
  <c r="H77" i="11"/>
  <c r="H76" i="11"/>
  <c r="H75" i="11"/>
  <c r="H73" i="11"/>
  <c r="H71" i="11"/>
  <c r="H70" i="11"/>
  <c r="H69" i="11"/>
  <c r="H68" i="11"/>
  <c r="H67" i="11"/>
  <c r="H65" i="11"/>
  <c r="H64" i="11"/>
  <c r="H63" i="11"/>
  <c r="H62" i="11"/>
  <c r="H58" i="11"/>
  <c r="H57" i="11"/>
  <c r="H56" i="11"/>
  <c r="H55" i="11"/>
  <c r="H54" i="11"/>
  <c r="H53" i="11"/>
  <c r="H50" i="11"/>
  <c r="H49" i="11"/>
  <c r="H48" i="11"/>
  <c r="H45" i="11"/>
  <c r="H44" i="11"/>
  <c r="H43" i="11"/>
  <c r="H42" i="11"/>
  <c r="H41" i="11"/>
  <c r="H40" i="11"/>
  <c r="H39" i="11"/>
  <c r="H38" i="11"/>
  <c r="H35" i="11"/>
  <c r="H34" i="11"/>
  <c r="H33" i="11"/>
  <c r="H30" i="11"/>
  <c r="H29" i="11"/>
  <c r="H28" i="11"/>
  <c r="H27" i="11"/>
  <c r="H26" i="11"/>
  <c r="H25" i="11"/>
  <c r="H24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8" i="11"/>
  <c r="J240" i="11"/>
  <c r="J239" i="11"/>
  <c r="J238" i="11"/>
  <c r="J237" i="11"/>
  <c r="J236" i="11"/>
  <c r="J235" i="11"/>
  <c r="J234" i="11"/>
  <c r="J233" i="11"/>
  <c r="J231" i="11"/>
  <c r="J230" i="11"/>
  <c r="J229" i="11"/>
  <c r="J228" i="11"/>
  <c r="J227" i="11"/>
  <c r="J226" i="11"/>
  <c r="J225" i="11"/>
  <c r="J224" i="11"/>
  <c r="J223" i="11"/>
  <c r="J222" i="11"/>
  <c r="J221" i="11"/>
  <c r="J220" i="11"/>
  <c r="J219" i="11"/>
  <c r="J218" i="11"/>
  <c r="J215" i="11"/>
  <c r="J214" i="11"/>
  <c r="J213" i="11"/>
  <c r="J212" i="11"/>
  <c r="J211" i="11"/>
  <c r="J210" i="11"/>
  <c r="J209" i="11"/>
  <c r="J208" i="11"/>
  <c r="J207" i="11"/>
  <c r="J204" i="11"/>
  <c r="J202" i="11"/>
  <c r="J201" i="11"/>
  <c r="J200" i="11"/>
  <c r="J199" i="11"/>
  <c r="J198" i="11"/>
  <c r="J197" i="11"/>
  <c r="J196" i="11"/>
  <c r="J195" i="11"/>
  <c r="J194" i="11"/>
  <c r="J193" i="11"/>
  <c r="J192" i="11"/>
  <c r="J190" i="11"/>
  <c r="J189" i="11"/>
  <c r="J188" i="11"/>
  <c r="J187" i="11"/>
  <c r="J186" i="11"/>
  <c r="J185" i="11"/>
  <c r="J184" i="11"/>
  <c r="J183" i="11"/>
  <c r="J182" i="11"/>
  <c r="J178" i="11"/>
  <c r="J177" i="11"/>
  <c r="J176" i="11"/>
  <c r="K172" i="11" s="1"/>
  <c r="D90" i="12" s="1"/>
  <c r="Z91" i="12" s="1"/>
  <c r="J175" i="11"/>
  <c r="J174" i="11"/>
  <c r="J173" i="11"/>
  <c r="J170" i="11"/>
  <c r="J169" i="11"/>
  <c r="J166" i="11"/>
  <c r="J165" i="11"/>
  <c r="J164" i="11"/>
  <c r="J163" i="1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K134" i="11" s="1"/>
  <c r="D84" i="12" s="1"/>
  <c r="J135" i="11"/>
  <c r="J132" i="11"/>
  <c r="J131" i="11"/>
  <c r="J130" i="11"/>
  <c r="K128" i="11" s="1"/>
  <c r="D82" i="12" s="1"/>
  <c r="V82" i="12" s="1"/>
  <c r="J129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97" i="11"/>
  <c r="J96" i="11"/>
  <c r="J95" i="11"/>
  <c r="J94" i="11"/>
  <c r="J93" i="11"/>
  <c r="J92" i="11"/>
  <c r="J91" i="11"/>
  <c r="J88" i="11"/>
  <c r="J87" i="11"/>
  <c r="J86" i="11"/>
  <c r="J85" i="11"/>
  <c r="J83" i="11"/>
  <c r="J82" i="11"/>
  <c r="J81" i="11"/>
  <c r="J80" i="11"/>
  <c r="J79" i="11"/>
  <c r="J78" i="11"/>
  <c r="J77" i="11"/>
  <c r="J76" i="11"/>
  <c r="J75" i="11"/>
  <c r="J73" i="11"/>
  <c r="J71" i="11"/>
  <c r="J70" i="11"/>
  <c r="J69" i="11"/>
  <c r="J68" i="11"/>
  <c r="J67" i="11"/>
  <c r="J65" i="11"/>
  <c r="J64" i="11"/>
  <c r="J63" i="11"/>
  <c r="K60" i="11" s="1"/>
  <c r="D73" i="12" s="1"/>
  <c r="J62" i="11"/>
  <c r="J58" i="11"/>
  <c r="J57" i="11"/>
  <c r="J56" i="11"/>
  <c r="J55" i="11"/>
  <c r="J54" i="11"/>
  <c r="J53" i="11"/>
  <c r="J50" i="11"/>
  <c r="J49" i="11"/>
  <c r="J48" i="11"/>
  <c r="J45" i="11"/>
  <c r="J44" i="11"/>
  <c r="J43" i="11"/>
  <c r="J42" i="11"/>
  <c r="J41" i="11"/>
  <c r="J40" i="11"/>
  <c r="J35" i="11"/>
  <c r="J34" i="11"/>
  <c r="J33" i="11"/>
  <c r="J30" i="11"/>
  <c r="J29" i="11"/>
  <c r="J28" i="11"/>
  <c r="J27" i="11"/>
  <c r="J26" i="11"/>
  <c r="J25" i="11"/>
  <c r="J24" i="11"/>
  <c r="J9" i="11"/>
  <c r="J10" i="11"/>
  <c r="J11" i="11"/>
  <c r="J12" i="11"/>
  <c r="J13" i="11"/>
  <c r="J15" i="11"/>
  <c r="J16" i="11"/>
  <c r="J17" i="11"/>
  <c r="J18" i="11"/>
  <c r="J19" i="11"/>
  <c r="J20" i="11"/>
  <c r="J21" i="11"/>
  <c r="J8" i="11"/>
  <c r="K206" i="11"/>
  <c r="D96" i="12" s="1"/>
  <c r="AB97" i="12" s="1"/>
  <c r="F240" i="11"/>
  <c r="F239" i="11"/>
  <c r="F238" i="11"/>
  <c r="F237" i="11"/>
  <c r="F236" i="11"/>
  <c r="F235" i="11"/>
  <c r="F234" i="11"/>
  <c r="F233" i="1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5" i="11"/>
  <c r="F214" i="11"/>
  <c r="F213" i="11"/>
  <c r="F212" i="11"/>
  <c r="F211" i="11"/>
  <c r="F210" i="11"/>
  <c r="F209" i="11"/>
  <c r="F208" i="11"/>
  <c r="F207" i="11"/>
  <c r="F204" i="11"/>
  <c r="F202" i="11"/>
  <c r="F201" i="11"/>
  <c r="F200" i="11"/>
  <c r="F199" i="11"/>
  <c r="F198" i="11"/>
  <c r="F197" i="11"/>
  <c r="F196" i="11"/>
  <c r="F195" i="11"/>
  <c r="F194" i="11"/>
  <c r="F193" i="11"/>
  <c r="F192" i="11"/>
  <c r="F190" i="11"/>
  <c r="F189" i="11"/>
  <c r="F188" i="11"/>
  <c r="F187" i="11"/>
  <c r="F186" i="11"/>
  <c r="F185" i="11"/>
  <c r="F184" i="11"/>
  <c r="F183" i="11"/>
  <c r="F182" i="11"/>
  <c r="F178" i="11"/>
  <c r="F177" i="11"/>
  <c r="F176" i="11"/>
  <c r="F175" i="11"/>
  <c r="F174" i="11"/>
  <c r="F173" i="11"/>
  <c r="F170" i="11"/>
  <c r="F169" i="11"/>
  <c r="G168" i="11" s="1"/>
  <c r="D87" i="8" s="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2" i="11"/>
  <c r="F131" i="11"/>
  <c r="F130" i="11"/>
  <c r="F129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97" i="11"/>
  <c r="F96" i="11"/>
  <c r="F95" i="11"/>
  <c r="F94" i="11"/>
  <c r="F93" i="11"/>
  <c r="F92" i="11"/>
  <c r="F91" i="11"/>
  <c r="F88" i="11"/>
  <c r="F87" i="11"/>
  <c r="F86" i="11"/>
  <c r="F85" i="11"/>
  <c r="F83" i="11"/>
  <c r="F82" i="11"/>
  <c r="F81" i="11"/>
  <c r="F80" i="11"/>
  <c r="F79" i="11"/>
  <c r="F78" i="11"/>
  <c r="F77" i="11"/>
  <c r="F76" i="11"/>
  <c r="F75" i="11"/>
  <c r="F73" i="11"/>
  <c r="F71" i="11"/>
  <c r="F70" i="11"/>
  <c r="F69" i="11"/>
  <c r="F68" i="11"/>
  <c r="F67" i="11"/>
  <c r="F65" i="11"/>
  <c r="F64" i="11"/>
  <c r="F63" i="11"/>
  <c r="F62" i="11"/>
  <c r="F58" i="11"/>
  <c r="F57" i="11"/>
  <c r="F56" i="11"/>
  <c r="F55" i="11"/>
  <c r="F54" i="11"/>
  <c r="F53" i="11"/>
  <c r="F50" i="11"/>
  <c r="F49" i="11"/>
  <c r="G47" i="11" s="1"/>
  <c r="D67" i="8" s="1"/>
  <c r="F48" i="11"/>
  <c r="F45" i="11"/>
  <c r="F44" i="11"/>
  <c r="F43" i="11"/>
  <c r="F42" i="11"/>
  <c r="F41" i="11"/>
  <c r="F40" i="11"/>
  <c r="F35" i="11"/>
  <c r="G32" i="11" s="1"/>
  <c r="D60" i="8" s="1"/>
  <c r="F34" i="11"/>
  <c r="F33" i="11"/>
  <c r="F30" i="11"/>
  <c r="F29" i="11"/>
  <c r="F28" i="11"/>
  <c r="F27" i="11"/>
  <c r="F26" i="11"/>
  <c r="F25" i="11"/>
  <c r="F24" i="11"/>
  <c r="F9" i="11"/>
  <c r="F10" i="11"/>
  <c r="F11" i="11"/>
  <c r="F12" i="11"/>
  <c r="F13" i="11"/>
  <c r="F15" i="11"/>
  <c r="F16" i="11"/>
  <c r="F17" i="11"/>
  <c r="F18" i="11"/>
  <c r="F19" i="11"/>
  <c r="F20" i="11"/>
  <c r="F21" i="11"/>
  <c r="F8" i="11"/>
  <c r="D14" i="11"/>
  <c r="F14" i="11" s="1"/>
  <c r="Z74" i="12" l="1"/>
  <c r="X74" i="12"/>
  <c r="Z85" i="12"/>
  <c r="R85" i="12"/>
  <c r="G128" i="11"/>
  <c r="D82" i="8" s="1"/>
  <c r="G180" i="11"/>
  <c r="D93" i="8" s="1"/>
  <c r="G7" i="11"/>
  <c r="D55" i="8" s="1"/>
  <c r="G52" i="11"/>
  <c r="D70" i="8" s="1"/>
  <c r="G60" i="11"/>
  <c r="D73" i="8" s="1"/>
  <c r="G99" i="11"/>
  <c r="D79" i="8" s="1"/>
  <c r="G134" i="11"/>
  <c r="D84" i="8" s="1"/>
  <c r="G172" i="11"/>
  <c r="D90" i="8" s="1"/>
  <c r="G206" i="11"/>
  <c r="D96" i="8" s="1"/>
  <c r="G217" i="11"/>
  <c r="D99" i="8" s="1"/>
  <c r="K23" i="11"/>
  <c r="D58" i="12" s="1"/>
  <c r="K32" i="11"/>
  <c r="D60" i="12" s="1"/>
  <c r="L62" i="12" s="1"/>
  <c r="G23" i="11"/>
  <c r="D58" i="8" s="1"/>
  <c r="G90" i="11"/>
  <c r="D76" i="8" s="1"/>
  <c r="Z97" i="12"/>
  <c r="X97" i="12"/>
  <c r="X91" i="12"/>
  <c r="AB91" i="12"/>
  <c r="AB85" i="12"/>
  <c r="V74" i="12"/>
  <c r="J62" i="12"/>
  <c r="AB82" i="12"/>
  <c r="V99" i="12"/>
  <c r="Z71" i="12"/>
  <c r="X80" i="12"/>
  <c r="Z82" i="12"/>
  <c r="X85" i="12"/>
  <c r="AB94" i="12"/>
  <c r="T99" i="12"/>
  <c r="X71" i="12"/>
  <c r="AB74" i="12"/>
  <c r="X82" i="12"/>
  <c r="V85" i="12"/>
  <c r="Z99" i="12"/>
  <c r="T85" i="12"/>
  <c r="K47" i="11"/>
  <c r="D67" i="12" s="1"/>
  <c r="P68" i="12" s="1"/>
  <c r="K168" i="11"/>
  <c r="D87" i="12" s="1"/>
  <c r="X88" i="12" s="1"/>
  <c r="K180" i="11"/>
  <c r="D93" i="12" s="1"/>
  <c r="J14" i="11"/>
  <c r="K7" i="11" s="1"/>
  <c r="D55" i="12" s="1"/>
  <c r="J56" i="12" s="1"/>
  <c r="K90" i="11"/>
  <c r="D76" i="12" s="1"/>
  <c r="K99" i="11"/>
  <c r="D79" i="12" s="1"/>
  <c r="AB80" i="12" s="1"/>
  <c r="K52" i="11"/>
  <c r="D70" i="12" s="1"/>
  <c r="K217" i="11"/>
  <c r="D99" i="12" s="1"/>
  <c r="X99" i="12" s="1"/>
  <c r="D38" i="11"/>
  <c r="D39" i="11"/>
  <c r="P99" i="12" l="1"/>
  <c r="J58" i="12"/>
  <c r="H58" i="12"/>
  <c r="V71" i="12"/>
  <c r="T71" i="12"/>
  <c r="X94" i="12"/>
  <c r="V94" i="12"/>
  <c r="Z94" i="12"/>
  <c r="V80" i="12"/>
  <c r="N62" i="12"/>
  <c r="T68" i="12"/>
  <c r="T102" i="12" s="1"/>
  <c r="Z80" i="12"/>
  <c r="Z77" i="12"/>
  <c r="X77" i="12"/>
  <c r="V77" i="12"/>
  <c r="AB77" i="12"/>
  <c r="R99" i="12"/>
  <c r="R68" i="12"/>
  <c r="T80" i="12"/>
  <c r="Z88" i="12"/>
  <c r="Z102" i="12" s="1"/>
  <c r="AB99" i="12"/>
  <c r="P62" i="12"/>
  <c r="V68" i="12"/>
  <c r="V102" i="12" s="1"/>
  <c r="H56" i="12"/>
  <c r="F56" i="12"/>
  <c r="F102" i="12" s="1"/>
  <c r="AB56" i="12"/>
  <c r="AB102" i="12" s="1"/>
  <c r="AB103" i="12" s="1"/>
  <c r="AB104" i="12" s="1"/>
  <c r="J102" i="12"/>
  <c r="J103" i="12" s="1"/>
  <c r="X102" i="12"/>
  <c r="R102" i="12"/>
  <c r="F39" i="11"/>
  <c r="J39" i="11"/>
  <c r="F38" i="11"/>
  <c r="J38" i="11"/>
  <c r="K37" i="11" s="1"/>
  <c r="D64" i="12" s="1"/>
  <c r="P65" i="12" l="1"/>
  <c r="P102" i="12" s="1"/>
  <c r="L65" i="12"/>
  <c r="L102" i="12" s="1"/>
  <c r="L103" i="12" s="1"/>
  <c r="L104" i="12" s="1"/>
  <c r="N65" i="12"/>
  <c r="N102" i="12" s="1"/>
  <c r="G37" i="11"/>
  <c r="H102" i="12"/>
  <c r="K242" i="11"/>
  <c r="K243" i="11" s="1"/>
  <c r="K244" i="11" s="1"/>
  <c r="D102" i="12"/>
  <c r="C82" i="12" s="1"/>
  <c r="F103" i="12"/>
  <c r="F104" i="12" s="1"/>
  <c r="F105" i="12" s="1"/>
  <c r="J104" i="12"/>
  <c r="T103" i="12"/>
  <c r="T104" i="12" s="1"/>
  <c r="P103" i="12"/>
  <c r="P104" i="12" s="1"/>
  <c r="U102" i="12"/>
  <c r="V103" i="12"/>
  <c r="V104" i="12" s="1"/>
  <c r="Z103" i="12"/>
  <c r="Z104" i="12" s="1"/>
  <c r="Q102" i="12"/>
  <c r="R104" i="12"/>
  <c r="R103" i="12"/>
  <c r="X103" i="12"/>
  <c r="X104" i="12" s="1"/>
  <c r="W102" i="12"/>
  <c r="N103" i="12" l="1"/>
  <c r="M102" i="12"/>
  <c r="N104" i="12"/>
  <c r="E102" i="12"/>
  <c r="E105" i="12" s="1"/>
  <c r="C79" i="12"/>
  <c r="C73" i="12"/>
  <c r="O102" i="12"/>
  <c r="Y102" i="12"/>
  <c r="C84" i="12"/>
  <c r="K102" i="12"/>
  <c r="H103" i="12"/>
  <c r="H104" i="12" s="1"/>
  <c r="H105" i="12" s="1"/>
  <c r="J105" i="12" s="1"/>
  <c r="L105" i="12" s="1"/>
  <c r="N105" i="12" s="1"/>
  <c r="P105" i="12" s="1"/>
  <c r="R105" i="12" s="1"/>
  <c r="T105" i="12" s="1"/>
  <c r="V105" i="12" s="1"/>
  <c r="X105" i="12" s="1"/>
  <c r="Z105" i="12" s="1"/>
  <c r="AB105" i="12" s="1"/>
  <c r="G102" i="12"/>
  <c r="C93" i="12"/>
  <c r="C70" i="12"/>
  <c r="C58" i="12"/>
  <c r="C76" i="12"/>
  <c r="C60" i="12"/>
  <c r="I102" i="12"/>
  <c r="C96" i="12"/>
  <c r="C99" i="12"/>
  <c r="C55" i="12"/>
  <c r="C90" i="12"/>
  <c r="C87" i="12"/>
  <c r="S102" i="12"/>
  <c r="AA102" i="12"/>
  <c r="C67" i="12"/>
  <c r="C64" i="12"/>
  <c r="D103" i="12"/>
  <c r="D105" i="12" s="1"/>
  <c r="G242" i="11"/>
  <c r="D64" i="8"/>
  <c r="G243" i="11" l="1"/>
  <c r="G244" i="11"/>
  <c r="H244" i="11" s="1"/>
  <c r="G105" i="12"/>
  <c r="I105" i="12" s="1"/>
  <c r="K105" i="12" s="1"/>
  <c r="M105" i="12" s="1"/>
  <c r="O105" i="12" s="1"/>
  <c r="Q105" i="12" s="1"/>
  <c r="S105" i="12" s="1"/>
  <c r="U105" i="12" s="1"/>
  <c r="W105" i="12" s="1"/>
  <c r="Y105" i="12" s="1"/>
  <c r="AA105" i="12" s="1"/>
  <c r="B82" i="8"/>
  <c r="B99" i="8" l="1"/>
  <c r="B96" i="8"/>
  <c r="B93" i="8"/>
  <c r="B90" i="8"/>
  <c r="B87" i="8"/>
  <c r="B84" i="8"/>
  <c r="B79" i="8"/>
  <c r="B76" i="8"/>
  <c r="B73" i="8"/>
  <c r="B70" i="8"/>
  <c r="B67" i="8"/>
  <c r="B64" i="8"/>
  <c r="B60" i="8"/>
  <c r="B58" i="8"/>
  <c r="B55" i="8"/>
  <c r="AB94" i="8" l="1"/>
  <c r="L65" i="8"/>
  <c r="AB91" i="8"/>
  <c r="AB56" i="8" l="1"/>
  <c r="AB80" i="8"/>
  <c r="V68" i="8"/>
  <c r="Z91" i="8"/>
  <c r="X91" i="8"/>
  <c r="X74" i="8"/>
  <c r="Z74" i="8"/>
  <c r="AB74" i="8"/>
  <c r="X88" i="8"/>
  <c r="Z88" i="8"/>
  <c r="R68" i="8"/>
  <c r="J58" i="8"/>
  <c r="Z77" i="8"/>
  <c r="AB77" i="8"/>
  <c r="T71" i="8"/>
  <c r="R99" i="8"/>
  <c r="V94" i="8"/>
  <c r="Z94" i="8"/>
  <c r="X94" i="8"/>
  <c r="AB97" i="8"/>
  <c r="Z97" i="8"/>
  <c r="X97" i="8"/>
  <c r="Z85" i="8"/>
  <c r="V85" i="8"/>
  <c r="R85" i="8"/>
  <c r="X85" i="8"/>
  <c r="T85" i="8"/>
  <c r="N62" i="8"/>
  <c r="L62" i="8"/>
  <c r="L102" i="8" s="1"/>
  <c r="J62" i="8"/>
  <c r="P62" i="8"/>
  <c r="X82" i="8"/>
  <c r="V82" i="8"/>
  <c r="AB82" i="8"/>
  <c r="Z82" i="8"/>
  <c r="P68" i="8"/>
  <c r="P65" i="8"/>
  <c r="T68" i="8"/>
  <c r="N65" i="8"/>
  <c r="V74" i="8"/>
  <c r="F56" i="8" l="1"/>
  <c r="F102" i="8" s="1"/>
  <c r="F103" i="8" s="1"/>
  <c r="F104" i="8" s="1"/>
  <c r="F105" i="8" s="1"/>
  <c r="J56" i="8"/>
  <c r="J102" i="8" s="1"/>
  <c r="T99" i="8"/>
  <c r="P99" i="8"/>
  <c r="P102" i="8" s="1"/>
  <c r="V80" i="8"/>
  <c r="X71" i="8"/>
  <c r="Z80" i="8"/>
  <c r="T80" i="8"/>
  <c r="X80" i="8"/>
  <c r="Z99" i="8"/>
  <c r="V99" i="8"/>
  <c r="AB99" i="8"/>
  <c r="X99" i="8"/>
  <c r="V71" i="8"/>
  <c r="Z71" i="8"/>
  <c r="D102" i="8"/>
  <c r="R102" i="8"/>
  <c r="L103" i="8"/>
  <c r="L104" i="8" s="1"/>
  <c r="N102" i="8"/>
  <c r="V77" i="8"/>
  <c r="X77" i="8"/>
  <c r="AB85" i="8"/>
  <c r="T102" i="8" l="1"/>
  <c r="T103" i="8" s="1"/>
  <c r="T104" i="8" s="1"/>
  <c r="X102" i="8"/>
  <c r="W102" i="8" s="1"/>
  <c r="Z102" i="8"/>
  <c r="Y102" i="8" s="1"/>
  <c r="I102" i="8"/>
  <c r="J103" i="8"/>
  <c r="J104" i="8" s="1"/>
  <c r="D103" i="8"/>
  <c r="D105" i="8" s="1"/>
  <c r="C67" i="8"/>
  <c r="C90" i="8"/>
  <c r="C82" i="8"/>
  <c r="C87" i="8"/>
  <c r="C55" i="8"/>
  <c r="C64" i="8"/>
  <c r="C73" i="8"/>
  <c r="C60" i="8"/>
  <c r="C76" i="8"/>
  <c r="C93" i="8"/>
  <c r="C96" i="8"/>
  <c r="C84" i="8"/>
  <c r="AB102" i="8"/>
  <c r="AB103" i="8" s="1"/>
  <c r="AB104" i="8" s="1"/>
  <c r="V102" i="8"/>
  <c r="U102" i="8" s="1"/>
  <c r="K102" i="8"/>
  <c r="C58" i="8"/>
  <c r="C70" i="8"/>
  <c r="C99" i="8"/>
  <c r="C79" i="8"/>
  <c r="E102" i="8"/>
  <c r="E105" i="8" s="1"/>
  <c r="Q102" i="8"/>
  <c r="R103" i="8"/>
  <c r="R104" i="8" s="1"/>
  <c r="M102" i="8"/>
  <c r="N103" i="8"/>
  <c r="N104" i="8" s="1"/>
  <c r="O102" i="8"/>
  <c r="P103" i="8"/>
  <c r="P104" i="8" s="1"/>
  <c r="H58" i="8"/>
  <c r="H56" i="8"/>
  <c r="S102" i="8" l="1"/>
  <c r="X103" i="8"/>
  <c r="X104" i="8" s="1"/>
  <c r="Z103" i="8"/>
  <c r="Z104" i="8" s="1"/>
  <c r="V103" i="8"/>
  <c r="V104" i="8" s="1"/>
  <c r="AA102" i="8"/>
  <c r="H102" i="8"/>
  <c r="G102" i="8" s="1"/>
  <c r="G105" i="8" s="1"/>
  <c r="I105" i="8" s="1"/>
  <c r="K105" i="8" s="1"/>
  <c r="M105" i="8" s="1"/>
  <c r="O105" i="8" s="1"/>
  <c r="Q105" i="8" s="1"/>
  <c r="S105" i="8" l="1"/>
  <c r="U105" i="8" s="1"/>
  <c r="W105" i="8" s="1"/>
  <c r="Y105" i="8" s="1"/>
  <c r="AA105" i="8" s="1"/>
  <c r="H103" i="8"/>
  <c r="H104" i="8" s="1"/>
  <c r="H105" i="8" s="1"/>
  <c r="J105" i="8" s="1"/>
  <c r="L105" i="8" s="1"/>
  <c r="N105" i="8" s="1"/>
  <c r="P105" i="8" s="1"/>
  <c r="R105" i="8" s="1"/>
  <c r="T105" i="8" s="1"/>
  <c r="V105" i="8" s="1"/>
  <c r="X105" i="8" s="1"/>
  <c r="Z105" i="8" s="1"/>
  <c r="AB105" i="8" s="1"/>
</calcChain>
</file>

<file path=xl/comments1.xml><?xml version="1.0" encoding="utf-8"?>
<comments xmlns="http://schemas.openxmlformats.org/spreadsheetml/2006/main">
  <authors>
    <author>Engenheiro Gerente</author>
  </authors>
  <commentList>
    <comment ref="I6" authorId="0">
      <text>
        <r>
          <rPr>
            <b/>
            <sz val="10"/>
            <color indexed="34"/>
            <rFont val="Tahoma"/>
            <family val="2"/>
          </rPr>
          <t>GPOS/SINFRA/UFAL Informa:</t>
        </r>
        <r>
          <rPr>
            <sz val="10"/>
            <color indexed="34"/>
            <rFont val="Tahoma"/>
            <family val="2"/>
          </rPr>
          <t xml:space="preserve">
Apenas as céluas desta coluna devem/podem ser modificadas/preenchidas com os valores unitários da proposta da Licitante.
</t>
        </r>
      </text>
    </comment>
    <comment ref="B38" authorId="0">
      <text>
        <r>
          <rPr>
            <b/>
            <sz val="9"/>
            <color indexed="81"/>
            <rFont val="Tahoma"/>
            <family val="2"/>
          </rPr>
          <t>Engenheiro Gerente:</t>
        </r>
        <r>
          <rPr>
            <sz val="9"/>
            <color indexed="81"/>
            <rFont val="Tahoma"/>
            <family val="2"/>
          </rPr>
          <t xml:space="preserve">
Visando a facilitar o trabalho da fiscalização, é possível substituir estes três itens por um único denominado Concreto Armado (para fundações)?</t>
        </r>
      </text>
    </comment>
    <comment ref="B134" authorId="0">
      <text>
        <r>
          <rPr>
            <b/>
            <sz val="9"/>
            <color indexed="81"/>
            <rFont val="Tahoma"/>
            <family val="2"/>
          </rPr>
          <t>Engenheiro Gerente:</t>
        </r>
        <r>
          <rPr>
            <sz val="9"/>
            <color indexed="81"/>
            <rFont val="Tahoma"/>
            <family val="2"/>
          </rPr>
          <t xml:space="preserve">
Prever torneira com acionamento sem contato com as mãos (presença ou cotovelo); Prever cuba de inox funda e sifão metálico</t>
        </r>
      </text>
    </comment>
    <comment ref="B183" authorId="0">
      <text>
        <r>
          <rPr>
            <b/>
            <sz val="9"/>
            <color indexed="81"/>
            <rFont val="Tahoma"/>
            <family val="2"/>
          </rPr>
          <t>Engenheiro Gerente:</t>
        </r>
        <r>
          <rPr>
            <sz val="9"/>
            <color indexed="81"/>
            <rFont val="Tahoma"/>
            <family val="2"/>
          </rPr>
          <t xml:space="preserve">
Modificar o item para um revestimento com espessura maior, de 2cm por exemplo.</t>
        </r>
      </text>
    </comment>
  </commentList>
</comments>
</file>

<file path=xl/sharedStrings.xml><?xml version="1.0" encoding="utf-8"?>
<sst xmlns="http://schemas.openxmlformats.org/spreadsheetml/2006/main" count="886" uniqueCount="525">
  <si>
    <t>UNIVERSIDADE FEDERAL DE ALAGOAS</t>
  </si>
  <si>
    <t>01.</t>
  </si>
  <si>
    <t>02.</t>
  </si>
  <si>
    <t>2.1</t>
  </si>
  <si>
    <t>2.2</t>
  </si>
  <si>
    <t>3.1</t>
  </si>
  <si>
    <t>3.3</t>
  </si>
  <si>
    <t>4.1</t>
  </si>
  <si>
    <t>4.2</t>
  </si>
  <si>
    <t>5.1</t>
  </si>
  <si>
    <t>5.2</t>
  </si>
  <si>
    <t>5.3</t>
  </si>
  <si>
    <t>6.2</t>
  </si>
  <si>
    <t>6.3</t>
  </si>
  <si>
    <t>m</t>
  </si>
  <si>
    <t>7.1</t>
  </si>
  <si>
    <t>7.2</t>
  </si>
  <si>
    <t>7.3</t>
  </si>
  <si>
    <t>7.4</t>
  </si>
  <si>
    <t>7.5</t>
  </si>
  <si>
    <t>9.1</t>
  </si>
  <si>
    <t>9.2</t>
  </si>
  <si>
    <t>9.3</t>
  </si>
  <si>
    <t>9.4</t>
  </si>
  <si>
    <t>11.0</t>
  </si>
  <si>
    <t>8.1</t>
  </si>
  <si>
    <t>12.1</t>
  </si>
  <si>
    <t>13.0</t>
  </si>
  <si>
    <t>1.1</t>
  </si>
  <si>
    <t>1.2</t>
  </si>
  <si>
    <t>1.3</t>
  </si>
  <si>
    <t>1.4</t>
  </si>
  <si>
    <t>8.2</t>
  </si>
  <si>
    <t>8.3</t>
  </si>
  <si>
    <t>8.4</t>
  </si>
  <si>
    <t>10.0</t>
  </si>
  <si>
    <t>11.1</t>
  </si>
  <si>
    <t>11.2</t>
  </si>
  <si>
    <t>11.3</t>
  </si>
  <si>
    <t>12.2</t>
  </si>
  <si>
    <t>13.2</t>
  </si>
  <si>
    <t>6.1</t>
  </si>
  <si>
    <t>BLOCO 01</t>
  </si>
  <si>
    <t>6.4</t>
  </si>
  <si>
    <t>2.6</t>
  </si>
  <si>
    <t>2.4</t>
  </si>
  <si>
    <t>2.5</t>
  </si>
  <si>
    <t>2.7</t>
  </si>
  <si>
    <t>6.5</t>
  </si>
  <si>
    <t>1.6</t>
  </si>
  <si>
    <t>4.3</t>
  </si>
  <si>
    <t>11.</t>
  </si>
  <si>
    <t>12.</t>
  </si>
  <si>
    <t>13.</t>
  </si>
  <si>
    <t>14.</t>
  </si>
  <si>
    <t>15.</t>
  </si>
  <si>
    <t>14.1</t>
  </si>
  <si>
    <t>14.2</t>
  </si>
  <si>
    <t>15.1</t>
  </si>
  <si>
    <t>15.2</t>
  </si>
  <si>
    <t>SUPERINTENDÊNCIA DE INFRA-ESTRUTURA - SINFRA</t>
  </si>
  <si>
    <t>GERENCIA DE PROJETOS,OBRAS E SERVIÇOS DE ENGENHARIA</t>
  </si>
  <si>
    <t>CRONOGRAMA - FISICO FINANCEIRO</t>
  </si>
  <si>
    <t>1o MÊS</t>
  </si>
  <si>
    <t>2o MÊS</t>
  </si>
  <si>
    <t>4o MÊS</t>
  </si>
  <si>
    <t>3o MÊS</t>
  </si>
  <si>
    <t>ITEM</t>
  </si>
  <si>
    <t>DESCRIÇÃO DO ITEM</t>
  </si>
  <si>
    <t>%</t>
  </si>
  <si>
    <t>VALOR TOTAL</t>
  </si>
  <si>
    <t>(%)</t>
  </si>
  <si>
    <t>R$</t>
  </si>
  <si>
    <t>1a ETAPA</t>
  </si>
  <si>
    <t>1.0</t>
  </si>
  <si>
    <t>SERVICOS PREIMINARES</t>
  </si>
  <si>
    <t>2.0</t>
  </si>
  <si>
    <t>SERVICOS EM TERRA</t>
  </si>
  <si>
    <t>3.0</t>
  </si>
  <si>
    <t>INFRA-ESTRUTURA</t>
  </si>
  <si>
    <t xml:space="preserve">4.0 </t>
  </si>
  <si>
    <t>SUPRA-ESTRUTURA</t>
  </si>
  <si>
    <t>5.0</t>
  </si>
  <si>
    <t>PAREDES E PAINEIS</t>
  </si>
  <si>
    <t>6.0</t>
  </si>
  <si>
    <t>COBERTA</t>
  </si>
  <si>
    <t>7.0</t>
  </si>
  <si>
    <t>REVESTIMENTO</t>
  </si>
  <si>
    <t>8.0</t>
  </si>
  <si>
    <t>PAVIMENTACAO</t>
  </si>
  <si>
    <t>9.0</t>
  </si>
  <si>
    <t>ESQUADRIAS E ABERTURA</t>
  </si>
  <si>
    <t>INSTALACOES ELETRICAS, TELEFONE E LÓGICA</t>
  </si>
  <si>
    <t>INSTALACOES HIDRO-SANITARIAS</t>
  </si>
  <si>
    <t>12.00</t>
  </si>
  <si>
    <t>PINTURA</t>
  </si>
  <si>
    <t>SERVIÇOS COMPLEMENTARES</t>
  </si>
  <si>
    <t>TOTAL BLOCO 01</t>
  </si>
  <si>
    <t>VALOR ACUMULADO BLOCO 01</t>
  </si>
  <si>
    <t>1º MÊS</t>
  </si>
  <si>
    <t>2º MÊS</t>
  </si>
  <si>
    <t>3º MÊS</t>
  </si>
  <si>
    <t>4º MÊS</t>
  </si>
  <si>
    <t>5º MÊS</t>
  </si>
  <si>
    <t>6º MÊS</t>
  </si>
  <si>
    <t xml:space="preserve">CUSTO </t>
  </si>
  <si>
    <t xml:space="preserve">VALOR ACUMULADO </t>
  </si>
  <si>
    <t>16.</t>
  </si>
  <si>
    <t>DESCRIÇÃO  DOS SERVIÇOS</t>
  </si>
  <si>
    <t>UND</t>
  </si>
  <si>
    <t>QUANT</t>
  </si>
  <si>
    <t>SERVIÇOS PRELIMINARES</t>
  </si>
  <si>
    <t>m²</t>
  </si>
  <si>
    <t>und</t>
  </si>
  <si>
    <t>m³</t>
  </si>
  <si>
    <t>ATERRO INTERNO (EDIFICACOES) COMPACTADO MANUALMENTE (SINAPI 55835)</t>
  </si>
  <si>
    <t>03.</t>
  </si>
  <si>
    <t>04.</t>
  </si>
  <si>
    <t xml:space="preserve"> DIVISORIA EM GRANITO E=2CM POLIDO DUAS FACES INCLUSIVE ASSENTAMENTO (SINAPI 72244)</t>
  </si>
  <si>
    <t>05.</t>
  </si>
  <si>
    <t>COBERTURA</t>
  </si>
  <si>
    <t>TELHAMENTO COM TELHA DE ALUMÍNIO, TRAPAZOIDAL, ESP=0,4MM (ORSE 000239)</t>
  </si>
  <si>
    <t>RUFO EM CONCRETO ARMADO, LARGURA 40CM E ESPESSURA 7CM (SINAPI 68058)</t>
  </si>
  <si>
    <t>06.</t>
  </si>
  <si>
    <t>REVESTIMENTOS</t>
  </si>
  <si>
    <t>6.6</t>
  </si>
  <si>
    <t>MANTA EM POLIETILENO DE ALTA DENSIDADE - PAD, DENSIDADE 0,08KG/M2, ROLO C/ 30M X1M, TYVEK OU SIMILAR (ORSE 004372)</t>
  </si>
  <si>
    <t>REVESTIMENTO CERÂMICO PARA PISO OU PAREDE, ELIANE, 10X10CM, APLICADO COM ARGAMASSA INDUSTRIALIZADA (ORSE 003574)</t>
  </si>
  <si>
    <t>07.</t>
  </si>
  <si>
    <t>RODAPE EM ARGAMASSA TRACO 1:0,5:5 (CIMENTO, CAL E AREIA), LARGURA 8CM,  PREPARO MECANICO (SINAPI 6123)</t>
  </si>
  <si>
    <t>08.</t>
  </si>
  <si>
    <t>PORTA PARA DIVISÓRIA NAVAL (ORSE 004066)</t>
  </si>
  <si>
    <t>09.</t>
  </si>
  <si>
    <t>10.</t>
  </si>
  <si>
    <t>PORTA OU PORTÃO EM PERFIL OU TUBO METÁLICO COM ACABAMENTO EM CHAPA GALVANIZADA, 1 FACE (ORSE 004406)</t>
  </si>
  <si>
    <t>PORTA OU PORTÃO EM PERFIL OU TUBO METÁLICO COM ACABAMENTO EM CHAPA GALVANIZADA, 2 FACES (ORSE 004407)</t>
  </si>
  <si>
    <t>PORTA ESPECIAL COM REVESTIMENTO DE CHUMBO, ESP=2MM (ORSE 003423)</t>
  </si>
  <si>
    <t>13.3</t>
  </si>
  <si>
    <t>13.4</t>
  </si>
  <si>
    <t>13.5</t>
  </si>
  <si>
    <t>13.6</t>
  </si>
  <si>
    <t>INSTALAÇÕES HIDRO-SANITÁRIAS</t>
  </si>
  <si>
    <t xml:space="preserve">SABONETEIRA DE LOUCA BRANCA 7,5X15CM - FORNECIMENTO E INSTALACAO (SINAPI 6007) </t>
  </si>
  <si>
    <t>DUCHA TROPICAL 2005 C50, MAFAL OU SIMILAR (ORSE 002026)</t>
  </si>
  <si>
    <t>IMPERMEABILIZAÇÃO</t>
  </si>
  <si>
    <t>BARRA DE APOIO PARA DEFICIENTE, EM TUBO DE FERRO GALVANIZADO DE 1 1/4", COM L=90CM, INCLUSIVE PINTURA (ORSE004898)</t>
  </si>
  <si>
    <t>CAIXA EM ALVENARIA DE TIJOLO MACIÇO(0,10)DIMENSÕES INTERNA 30X30X30 REVESTIDA INTERNAMENTE COM ARGAMASSA 1:3 (ORSE 001705) -BAIAS</t>
  </si>
  <si>
    <t>LIMPEZA FINAL DA OBRA (SINAPI 9537)</t>
  </si>
  <si>
    <t>Obs.:</t>
  </si>
  <si>
    <t>3.2</t>
  </si>
  <si>
    <t>CONSTRUÇÃO DO HOSPITAL VETERINÁRIO - POLO VIÇOSA/UFAL</t>
  </si>
  <si>
    <t>PROJETOS COMPLEMENTARES</t>
  </si>
  <si>
    <t>PROJETO SPDA</t>
  </si>
  <si>
    <t>PROJETO DE INSTALAÇÃO DE COMBATE A INCÊNDIO E PÂNICO</t>
  </si>
  <si>
    <t>DEMARCACAO COM TINTA ACRILICA PARA PISOS (SINAPI 41595)</t>
  </si>
  <si>
    <t>INSTALAÇÃO DE GASES MEDICINAIS</t>
  </si>
  <si>
    <t>cj</t>
  </si>
  <si>
    <t xml:space="preserve">FORNECIMENTO E INSTALAÇÃO DE SISTEMA DE GERAÇÃO VÁCUO MEDICINAL EM CONFORMIDADE COM ABNT NBR 12188 E RDC 50 E 307 MINESTÉRIO DA SAÚDE - ANVISA, INCLUINDO 1 POSTO DE UTILIZAÇÃO PARA VÁCUO; 1 PAINEL DE ALARME C/ VACUOSTATO AJUST 15 INHG; 65M DE TUBO DE COBRE CL "A" 15MM NBR 13206; 155M DE TUBO DE COBRE CL "A" 22MM NBR 13206; 6 COT. COBRE 15MM 90° NBR 11720; 40 COT. COBRE 22MM 90° NBR 11720; 2 COT. COBRE 22MM 45° NBR 11720; 3 TES COBRE 15MM NBR 11720; 4 TES COBRE 22MM NBR 11720; 3 TES RED. COBRE 22X15MM; 10 BUCHAS RED. COBRE 22X15MM; 5 LUVAS COBRE 15MM; 15 LUVAS COBRE 22MM; 8 VÁLV. ESF. MONOBLOCO NPT 1/2"; 2 CONEC. BRONZE 15X1/2"; 25  ABRAÇADEIRAS 15MM; 65 ABRAÇADEIRAS 22MM; 0,40KG DE SOLDA PRATA 35%; 4 PRATA FLUXO C/ 100G; 90 BUCHAS S8 C/ PARAFUSO; MATERIAL DE APLICAÇÃO (TINTAS, SOLVENTES, LIXAS, GÁS P/ SOLDA, ETC.) E MÃO-DE-OBRA </t>
  </si>
  <si>
    <t>INSTALAÇÃO DE COMBATE E INCÊNDIO / PARA-RAIO</t>
  </si>
  <si>
    <t>ABRIGO PARA HIDRANTE, 75X45X17CM, COM REGISTRO GLOBO ANGULAR 45º 2.1/2", ADAPTADOR STORZ 2.1/2", MANGUEIRA DE INCÊNDIO 15M, REDUÇÃO 2.1/2X1. 1/2" E ESGUICHO EM LATÃO 1.1/2" - FORNECIMENTO E INSTALAÇÃO (SINAPI 72283)</t>
  </si>
  <si>
    <t>2.3</t>
  </si>
  <si>
    <t>FORNECIMENTO E ESPALHAMENTO DE TERRA VEGETAL PREPARADA (ORSE002394)</t>
  </si>
  <si>
    <t>8.5</t>
  </si>
  <si>
    <t>8.6</t>
  </si>
  <si>
    <t>13.1</t>
  </si>
  <si>
    <t>15.3</t>
  </si>
  <si>
    <t>15.4</t>
  </si>
  <si>
    <t>15.5</t>
  </si>
  <si>
    <t>15.6</t>
  </si>
  <si>
    <t>15.7</t>
  </si>
  <si>
    <t>15.8</t>
  </si>
  <si>
    <t>16.1</t>
  </si>
  <si>
    <t>16.2</t>
  </si>
  <si>
    <t>LASTRO DE CONCRETO TRACO 1:3:5, ESPESSURA 7CM, PREPARO MECANICO, INCLUSO ADITIVO IMPERMEABILIZANTE (SINAPI 73907/008)</t>
  </si>
  <si>
    <t>DIVISÓRIA EM COMPENSADO NAVAL 20MM, FIXADA SOBRE ESTRUTURA METÁLICA (SINAPI 73862/006)</t>
  </si>
  <si>
    <t>1.8</t>
  </si>
  <si>
    <t>1.9</t>
  </si>
  <si>
    <t>1.10</t>
  </si>
  <si>
    <t>CERCA COM MOURÕES DE MADEIRA, COM 5 FIOS DE ARAME FARPADO Nº14, CLASSE 2 (SINAPI 74039/001)</t>
  </si>
  <si>
    <t>MOVIMENTO DE TERRA</t>
  </si>
  <si>
    <t>ALVENARIA/VEDAÇÃO/DIVISÓRIA</t>
  </si>
  <si>
    <t>ESQUADRIAS</t>
  </si>
  <si>
    <t>7.1.1</t>
  </si>
  <si>
    <t>7.1.2</t>
  </si>
  <si>
    <t>7.1.3</t>
  </si>
  <si>
    <t>7.2.1</t>
  </si>
  <si>
    <t>7.2.2</t>
  </si>
  <si>
    <t>7.2.3</t>
  </si>
  <si>
    <t>7.3.1</t>
  </si>
  <si>
    <t>7.4.1</t>
  </si>
  <si>
    <t>7.4.2</t>
  </si>
  <si>
    <t>7.4.3</t>
  </si>
  <si>
    <t>9.5</t>
  </si>
  <si>
    <t>9.6</t>
  </si>
  <si>
    <t>9.7</t>
  </si>
  <si>
    <t>9.8</t>
  </si>
  <si>
    <t>INSTALAÇÕES LÓGICA/TELEFÔNICA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</si>
  <si>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</si>
  <si>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</si>
  <si>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</si>
  <si>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</si>
  <si>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</si>
  <si>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</si>
  <si>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</si>
  <si>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</si>
  <si>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</si>
  <si>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</si>
  <si>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</si>
  <si>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</si>
  <si>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</si>
  <si>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</si>
  <si>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</si>
  <si>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</si>
  <si>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</si>
  <si>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</si>
  <si>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</si>
  <si>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</si>
  <si>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</si>
  <si>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</si>
  <si>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</si>
  <si>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</si>
  <si>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11.29</t>
  </si>
  <si>
    <t>7.4.4</t>
  </si>
  <si>
    <t>7.5.1</t>
  </si>
  <si>
    <t>7.5.2</t>
  </si>
  <si>
    <t>7.5.3</t>
  </si>
  <si>
    <t>14.1.1</t>
  </si>
  <si>
    <t>14.1.2</t>
  </si>
  <si>
    <t>14.1.3</t>
  </si>
  <si>
    <t>14.1.4</t>
  </si>
  <si>
    <t>14.1.5</t>
  </si>
  <si>
    <t>14.1.6</t>
  </si>
  <si>
    <t>14.1.7</t>
  </si>
  <si>
    <t>14.1.8</t>
  </si>
  <si>
    <t>14.2.1</t>
  </si>
  <si>
    <t>14.2.2</t>
  </si>
  <si>
    <t>14.2.3</t>
  </si>
  <si>
    <t>14.2.4</t>
  </si>
  <si>
    <t>14.2.5</t>
  </si>
  <si>
    <t>14.2.6</t>
  </si>
  <si>
    <t>14.2.7</t>
  </si>
  <si>
    <t>14.2.8</t>
  </si>
  <si>
    <t>14.2.10</t>
  </si>
  <si>
    <t>MÊS</t>
  </si>
  <si>
    <t>8º</t>
  </si>
  <si>
    <t>14.3</t>
  </si>
  <si>
    <t>14.3.1</t>
  </si>
  <si>
    <t>SUB TOTAL</t>
  </si>
  <si>
    <t>BDI(25%)</t>
  </si>
  <si>
    <t>PROJETO "AS BUILT"</t>
  </si>
  <si>
    <t>11º</t>
  </si>
  <si>
    <t>PROJETO DE INSTALAÇÃO DE GASES MEDICINAIS ( OXIGÊNIO, VÁCUO, AR COMPRIMIDO, ÓXIDO NITROSO)</t>
  </si>
  <si>
    <t xml:space="preserve"> RETIRADA DE ENTULHO - CARGA, TRANSPORTE E DESCARGA MECÂNICA ATÉ 5KM-SINAPI 74040/002</t>
  </si>
  <si>
    <t xml:space="preserve"> CORRIMAO EM TUBO ACO GALVANIZADO 1 1/4" COM BRACADEIRA (SINAPI74072/003)</t>
  </si>
  <si>
    <t>PINTURA ESMALTE 2DEMAOS+1DEMAO ZARCAO P/ESQUADRIAS FERRO (SINAPI6067)</t>
  </si>
  <si>
    <t>PINTURA ESMALTE EM 2 DEMAOS C/EMASSAMENTO/FUNDO NIVELADOR P/ESQUADRIA DE MADEIRA (SINAPI 74065/002)</t>
  </si>
  <si>
    <t xml:space="preserve">PINTURA C/TEXTURADO ACRILICO HIDRO-REPELENTE COM MASSA (SINAPI 73746/001 E 74134/001) </t>
  </si>
  <si>
    <t xml:space="preserve">PINTURA LATEX ACRILICA PAREDE INTERNA 2 DEMAOS COM EMASSAMENTO (SINAPI 73954/002 E 74134/002) </t>
  </si>
  <si>
    <t>PINTURA LATEX PVA 2 DEMAOS + 1 SELADOR, EM PAREDES -INCL EMASSAMENTO (SINAPI 73750/001 + 73751/001 + 73955/002)</t>
  </si>
  <si>
    <t>PISO EM GRANILITE COM JUNTA PLÁSTICA 25X 4 MM PARA PISOS CONTÍNUOS. FORNECIMENTO E COLOCAÇÃO (SINAPI 9691)</t>
  </si>
  <si>
    <t xml:space="preserve">REGULARIZACAO DE PISO/BASE EM ARGAMASSA TRACO 1:0,5:5 (CIMENTO, CAL E AREIA), ESPESSURA 3 CM, PREPARO MECANICO (SINAPI73920/002) </t>
  </si>
  <si>
    <t>EMBOCO TRACO 1:4 (CIMENTO E AREIA), ESPESSURA 2,0CM, PREPARO MANUAL (SINAPI73927/005)</t>
  </si>
  <si>
    <t>REVESTIMENTO PARA PAREDE COM BARITA ESP=2CM, CONSUMO 3,2g/cm3 (ORSE 001909)</t>
  </si>
  <si>
    <t>REBOCO PAULISTA C/ARG CIM/CAL/AREIA 1:2:11 PREP MEC E=1,0CM (MASSA UNICA) (SINAPI 74001)</t>
  </si>
  <si>
    <t xml:space="preserve">CHAPISCO ARGAMASSA CIMENTO/AREIA 1:6 E=0,5CM (SINAPI73928/001) </t>
  </si>
  <si>
    <t>EXTINTOR DE PQS 4KG - FORNECIMENTO E INSTALACAO (SINAPI 7775/001)</t>
  </si>
  <si>
    <t>EXTINTOR DE AGUA PRESSURIZADA 10L - FORNECIMENTO E INSTALACAO (SINAPI 723775/002)</t>
  </si>
  <si>
    <t>CAMADA DE PROTEÇÃO C/ARG. CIMENTO/AREIA PENEIRADA TRAÇO 1:3, E=2,0CM (SINAPI 73635)</t>
  </si>
  <si>
    <t>FORRO EM PVC, INCLUSIVE COLOCAÇÃO (SINAPI 41602) hall principal</t>
  </si>
  <si>
    <t>TUBO PVC ESGOTO PREDIAL DN 100MM, INCLUSIVE CONEXOES - FORNECIMENTO E
INSTALACAO - DRENAGEM (SINAPI 74165/004)</t>
  </si>
  <si>
    <t>CAIXA DE INSPECAO EM ANEL DE CONCRETO PRE MOLDADO, COM 950MM DE ALTURA TOTAL. ANEIS COM ESP=50MM, DIAM.=600MM. EXCLUSIVE TAMPAO E ESCAVACAO- FORNECIMENTO E INSTALACAO(SINAPI 74166/002)</t>
  </si>
  <si>
    <t>CAIXA DE GORDURA EM PVC 250X230X75MM, COM TAMPA E PORTA-TAMPA - FORNECIMENTO E INSTALAÇÃO (SINAPI74225/001)</t>
  </si>
  <si>
    <t xml:space="preserve"> SUMIDOURO EM ALVENARIA DE TIJOLO CERAMICO MACIÇO DIAMETRO 1,40M E ALTURA 5,00M, COM TAMPA EM CONCRETO ARMADO DIAMETRO 1,60M E ESPESSURA 10CM(SINAPI 74198/00223772/002)</t>
  </si>
  <si>
    <t xml:space="preserve"> CONSTRUCAO DE FOSSA SEPTICA TIPO OMS D INT = 200 CM, H INT = 240 CM (SINAPI74240)</t>
  </si>
  <si>
    <t>ASSENTAMENTO DE REDE DE AGUA - MMA  
 DIAMETRO 50 MM (SINAPI 75051/005)</t>
  </si>
  <si>
    <t xml:space="preserve"> FORNEC/ASSENTAMENTO DE TUBOS DE PVC COM JUNTA ELÁSTICA P/REDE COLETORA MMA D=100MM (SINAPI74165/004)</t>
  </si>
  <si>
    <t xml:space="preserve"> TANQUE SIMPLES PRE-MOLDADO DE CONCRETO COM VALVULA EM PLASTICO BRANCO 1.1/4"X1.1/2", SIFAO PLASTICO TIPO COPO 1.1/4" E TORNEIRA DE METAL AMARELO CURTA 1/2" OU 3/4" PARA TANQUE - FORNECIMENTO E INSTALACAO (SINAP 6049)</t>
  </si>
  <si>
    <t>TORNEIRA PLÁSTICA 3/4"  - FORNECIMENTO E INSTALACAO (SINAPI 73956/001)</t>
  </si>
  <si>
    <t>REGISTRO GAVETA 3/4" BRUTO LATAO - FORNECIMENTO E INSTALACAO (SINAPI 74185/001)</t>
  </si>
  <si>
    <t>TORNEIRA PARA LAVATÓRIO CIRÚRGICO ORSE 04392)</t>
  </si>
  <si>
    <t>TORNEIRA PRESSAO CROMADA 1/2" OU 3/4" P/LAVATORIO INCLUSIVE RABICHO CROMADO (SINAPI73949/003)</t>
  </si>
  <si>
    <t>CUBA EM AÇO INOX 40X34X11,5 CM, COM SIFÃO, VÁLVULA EM METAL CROMADO SINAPI 73911/001</t>
  </si>
  <si>
    <t>CUBA LOUCA BRANCA EM BANCADA INCLUSIVE TORNEIRA E COMPLEMENTOS (VALVULA, SIFAO E RABICHO) (SINAPI73947/002)</t>
  </si>
  <si>
    <t>PONTO DE AGUA FRIA PVC 3/4" - MEDIA 5,00M DE TUBO DE PVC ROSCAVEL AGUA FRIA 3/4" E 2 JOELHOS DE PVC ROSCAVEL 90GRAUS AGUA FRIA 3/4" - FORNECIMENTO E INSTALACAO (SINAPI 73959/001)</t>
  </si>
  <si>
    <t>PONTO DE ESGOTO PVC 100MM - MEDIA 1,10M DE TUBO PVC ESGOTO PREDIAL DN 100MM E 1 JOELHO PVC 90GRAUS ESGOTO PREDIAL DN 100MM - FORNECIMENTO E INSTALACAO (SINAPI 73958/001)</t>
  </si>
  <si>
    <t>VASO SANITARIO COM CAIXA DE DESCARGA ACOPLADA - LOUCA BRANCA E ASSENTO (SINAPI 73947/011  E 74230/001)</t>
  </si>
  <si>
    <t>MICTORIO SIFONADO DE LOUCA BRANCA COM PERTENCES, COM REGISTRO DE PRESSAO 1/2" COM CANOPLA CROMADA ACABAMENTO SIMPLES E CONJUNTO PARA FIXACAO- FORNECIMENTO E INSTALACAO (SINAPI 74234/001)</t>
  </si>
  <si>
    <t>PORTA PAPEL HIGIÊNICO (ORSE 007611)</t>
  </si>
  <si>
    <t>PORTA SABONETE LIQUIDO (SINAPI 73947/012)</t>
  </si>
  <si>
    <t>PORTA PAPEL TOALHA  SINAPI 73947/010</t>
  </si>
  <si>
    <t>RALO SIFONADO -PVC - 100X100 SINAPI 73685</t>
  </si>
  <si>
    <t xml:space="preserve">PONTO DE LUZ (CAIXA, ELETRODUTO, FIOS E INTERRUPTOR) (SINAPI74054/001) </t>
  </si>
  <si>
    <t xml:space="preserve">PONTO DE TOMADA (CAIXA, ELETRODUTO, FIOS E TOMADA) (SINAPI 74054/002 ) </t>
  </si>
  <si>
    <t>PONTO DE TOMADA PARA AR CONDICIONADO (CAIXA, ELETRODUTO, FIOS E TOMADA) (SINAPI 74054/003)</t>
  </si>
  <si>
    <t>PONTO INTERRUPTOR DUPLO SIMPLES COM ELETRODUTO PVC 1/2" E CAIXA 4X2"  (SINAPI 74042/002)</t>
  </si>
  <si>
    <t>TELHAMENTO COM TELHA DE POLICARBONATO ESP=8MM, MULTILIX GRECA OU SIMILAR ORSE 00282</t>
  </si>
  <si>
    <t>ESTRUTURA METALICA EM TESOURAS, VAO 12M (SINAPI 72110)</t>
  </si>
  <si>
    <t>VIDRO TEMPERADO COLORIDO ESP=8MM COLOCADO INCLUSIVE FERRAGENS (SINAPI 72119)</t>
  </si>
  <si>
    <t>VIDRO LISO INCOLOR E=4,0MM COLOCADO EM ESQUADRIAS FERRO/MADEIRA (SINAPI 72117)</t>
  </si>
  <si>
    <t xml:space="preserve">PORTA DE MADEIRA PARA BANHEIRO EM COMPENSADO COM LAMINADO TEXTURIZADO 0,80X1,60M, INCLUSO MARCO, DOBRADICAS E TARJETA TIPO LIVRE/OCUPADO (SINAPI 74139/001) </t>
  </si>
  <si>
    <t xml:space="preserve">FECHADURA DE EMBUTIR COMPLETA, PARA PORTAS INTERNAS, PADRAO DE ACABAMENTO MEDIO (SINAPI 74070/004) </t>
  </si>
  <si>
    <t>GRADE DE FERRO REDONDO PARA PROTEÇÃO (22 KG/M2) (SINAPI 73932/001)</t>
  </si>
  <si>
    <t>PORTA DE ABRIR EM ALUMINIO TIPO VENEZIANA, PERFIL SERIE 25, COM GUARNICOES (SINAPI 74071/002)</t>
  </si>
  <si>
    <t>JANELA DE ALUMÍNIO, DE CORRER , COM BANDEIRA(SINAPI 74067/002)</t>
  </si>
  <si>
    <t>ALVENARIA 10CM TIJ CER FURADO 10X20X20CM, 1/2 VEZ, ASSENTADO EM ARGAMASSA-TRAÇÕ 1:4 (SINAPI73925/001)</t>
  </si>
  <si>
    <t>TELA ARAME GALV N.12 MALHA LOSANGO 5X5CM PRESA EM TUBO FERRO GALVANIZADO FORNECIMENTO E COLOCACAO. (ORSE 04461 )</t>
  </si>
  <si>
    <t xml:space="preserve">COBOGO DE CONCRETO (ELEMENTO VAZADO), 5X50X50CM, ASSENTADO COM ARGAMASSA DE CIMENTO E AREIA COM ACO CA-25 (SINAPI 74196/001) </t>
  </si>
  <si>
    <t>CONCRETO ARMADO FCK=30,0MPa, USINADO, BOMBEADO, ADENSADO E LANÇADO PARA PILAR, VIGA/CINTA/LAJE (ORSE 007369)</t>
  </si>
  <si>
    <t>CONCRETO MAGRO 1:4:8  (SINAPI6047 )</t>
  </si>
  <si>
    <t>ESCAVACAO MANUAL DE VALAS, PROFUNDIDADE ATÉ 1,50M (SINAPI 73965/010)</t>
  </si>
  <si>
    <t>REATERRO APILOADO DE VALAS C/MATERIAL DA OBRA (SINAPI 73964/001)</t>
  </si>
  <si>
    <t>LIMPEZA MANUAL DO TERRENO (C/ RASPAGEM SUPERFICIAL) (SINAPI 73948/016)</t>
  </si>
  <si>
    <t>LOCACAO CONVENCIONAL DE OBRA, ATRAVÉS DE GABARITO DE TABUAS CORRIDAS P ONTALETADAS, COM REAPROVEITAMENTO DE 3 VEZES (SINAPI 74077/003)</t>
  </si>
  <si>
    <t xml:space="preserve">PLACA DE OBRA EM CHAPA DE ACO GALVANIZADO (ORSE 000051) </t>
  </si>
  <si>
    <t>INSTAL/LIGACAO PROVISORIA ELETRICA BAIXA TENSAO P/CANT OBRA,M3-CHAVE 100A CARGA 3KWH,20CV EXCL FORN MEDIDOR (SINAPI 73960/001)</t>
  </si>
  <si>
    <t>Consulta de Preços: Planilha do Sinapi(C.E.F),  Orse, Mercado local.(agosto)</t>
  </si>
  <si>
    <t>12º</t>
  </si>
  <si>
    <t>VALOR MENSAL</t>
  </si>
  <si>
    <t>LAVATÓRIO CIRÚRGICO CONCRETO EM INOX ORSE 08321</t>
  </si>
  <si>
    <t>BANCADA EM GRANITO, CURVADA, COM TESTEIRA (ORSE 007272)</t>
  </si>
  <si>
    <t>PINTURA LATEX PVA 2 DEMAOS + 1 SELADOR, EM TETOS -NAO INCL EMASSAMENTO (SINAPI 73750/001 + 73751/001)</t>
  </si>
  <si>
    <t>RODAPÉ EM GRANILITE, H=10CM, ESP=2CM (SINAPI 73850/001)</t>
  </si>
  <si>
    <t>JANELA MAXIM AIR SEM VIDRO  (SINAPI 73809/001)</t>
  </si>
  <si>
    <t>VIDRO 8MM PLUMBÍFERO (ORSE 04895)</t>
  </si>
  <si>
    <t>ESQUADRIAS ESPECIAIS:</t>
  </si>
  <si>
    <t>ESQUADRIAS DE MADEIRA:</t>
  </si>
  <si>
    <t>ESQUADRIAS DE FERRO:</t>
  </si>
  <si>
    <t>ESQUADRIAS DE ALUMÍNIO:</t>
  </si>
  <si>
    <t>VIDRO;</t>
  </si>
  <si>
    <t>EMBASAMENTO DE ALVENARIA DE TIJOLO FURADO (SINAPI 73935/002)</t>
  </si>
  <si>
    <t>7.2.4</t>
  </si>
  <si>
    <t>7.4.5</t>
  </si>
  <si>
    <t>7.4.6</t>
  </si>
  <si>
    <t>7.4.7</t>
  </si>
  <si>
    <t>7.4.8</t>
  </si>
  <si>
    <t>7.4.9</t>
  </si>
  <si>
    <t>7.5.4</t>
  </si>
  <si>
    <t>1.5</t>
  </si>
  <si>
    <t>1.7</t>
  </si>
  <si>
    <t>CONJUNTO RESERVATORIO INFERIOR DE 24M3/SUPERIOR36M3 EM CONCRETO ARAMDO FCK=25MPA (ORSE 07737)</t>
  </si>
  <si>
    <t xml:space="preserve">ARQUIBANCADA - ESTRUTURA DE FERRO COM MADEIRA </t>
  </si>
  <si>
    <t>MOLA HIDRÁULICA PARA PORTAS (ORSE 01778)</t>
  </si>
  <si>
    <t>VIDRO TEMPERADO COLORIDO ESP=10MM COLOCADO INCLUSIVE FERRAGENS (SINAPI072121 )</t>
  </si>
  <si>
    <t>ASSENTO ARTICULADO (ORSE 07355)</t>
  </si>
  <si>
    <t xml:space="preserve">CHUVEIRO PLASTICO BRANCO SIMPLES COM REGISTRO - FORNECIMENTO E INSTALACAO (SINAPI 68061 E 73664) </t>
  </si>
  <si>
    <t xml:space="preserve">CHUVEIRO PLASTICO BRANCO COM DUCHA E REGISTRO - FORNECIMENTO E INSTALACAO (SINAPI 68061 + 73664 ) </t>
  </si>
  <si>
    <t>CAIXA DE AREIA 60X60X60CM EM ALVENARIA (SINAPI 72286)</t>
  </si>
  <si>
    <t>PROJETO ELÉTRICO BAIXA E ALTA TENSÃO</t>
  </si>
  <si>
    <t>PROJETO DE REDE LÓGICA E TELEFONIA</t>
  </si>
  <si>
    <t xml:space="preserve">PROJETO HIDRO-SANITÁRIO E DRENAGEM DE ÁGUAS PLUVIAIS  </t>
  </si>
  <si>
    <t>PORTÃO EM BARRAS DE FERRO GALVANIZADAS, COM QUADRO EM VERGALHÃO DE 1/2", VERGALHÃO DE FERRO DE 1/2"NA VERTICAL E BARRA DE FERRO e CHATA DE  1 x 3/16" NA HORIZONTAL, INCLUSIVE FERROLHO E DOBRADIÇA(ORSE 07649)</t>
  </si>
  <si>
    <t>REVESTIMENTO CERÂMICO PARA PISO OU PAREDE, 30X30CM, PEI 5, APLICAO COM ARGAMASSA INDUSTRIALIZADA, REJUNTADO (ORSE 03565)</t>
  </si>
  <si>
    <t>10.1</t>
  </si>
  <si>
    <t>10.2</t>
  </si>
  <si>
    <t>10.3</t>
  </si>
  <si>
    <t>PISO CIMENTADO RÚSTICO C/ IMPERM ARG.CIM/AREIA 1:4 E=2,0CM (SINAPI 73923/001)</t>
  </si>
  <si>
    <t>PISO CERAMICO ANTIDERRAPANTE 1A PEI-4 40X40CM, ASSENTADO COM ARGAMASSA TRACO 1:4 (CIMENTO E AREIA) PREPARO MANUAL, COM REJUNTE EM CIMENTO COMUM (ORSE 004556)</t>
  </si>
  <si>
    <t>PISO CERAMICO LISO 1A PEI-4 40X40CM, ASSENTADO COM ARGAMASSA TRACO 1:4 (CIMENTO E AREIA) PREPARO MANUAL, COM REJUNTE EM CIMENTO COMUM (ORSE 001941)</t>
  </si>
  <si>
    <t>4.4</t>
  </si>
  <si>
    <t>LAJE PRE-MOLDADA P/FORRO, SOBRECARGA 100KG/M2, VAOS ATE 3,50M/E=8CM, C /LAJOTAS E CAP.C/CONC FCK=20MPA, 3CM, INTER-EIXO 38CM, C/ESCORAMENTO (REAPR.3X) E FERRAGEM NEGATIVA (SINAPI 74202/001)</t>
  </si>
  <si>
    <t>PERGOLADOS E BRISES - CONCRETO ARMADO (ORSE 007369)</t>
  </si>
  <si>
    <t>JANELA GUILHOTINA SEM VIDRO (ORSE 03534 )</t>
  </si>
  <si>
    <t>7.1.4</t>
  </si>
  <si>
    <t>7.2.5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</si>
  <si>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</si>
  <si>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</si>
  <si>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</si>
  <si>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</si>
  <si>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</si>
  <si>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</si>
  <si>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</si>
  <si>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</si>
  <si>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</si>
  <si>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</si>
  <si>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</si>
  <si>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</si>
  <si>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</si>
  <si>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</si>
  <si>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PONTO DE TOMADA PARA LÓGICA COM ELETRODUTO PVC 3/4" (ORSE 000693)</t>
  </si>
  <si>
    <t>PONTO DE TOMADA PARA TELEFONE  (SINAPI 73662)</t>
  </si>
  <si>
    <t>QUADRO DE DISTRIBUIÇÃO PARA TELEFONE Nº 4, 60X60X12CM (SINAPI 74052/001)</t>
  </si>
  <si>
    <t>PONTO DE DRENO  (ORSE 001679)</t>
  </si>
  <si>
    <t>11.28</t>
  </si>
  <si>
    <t>11.30</t>
  </si>
  <si>
    <t>11.31</t>
  </si>
  <si>
    <t>11.32</t>
  </si>
  <si>
    <t>PAREDE:</t>
  </si>
  <si>
    <t>PISO:</t>
  </si>
  <si>
    <t>14.1.9</t>
  </si>
  <si>
    <t>14.2.11</t>
  </si>
  <si>
    <t>PISO CIMENTADO LISO (QUEIMADO) C/ IMPERM ARG.CIM/AREIA 1:4 E=2,0CM (SINAPI 74079/001)</t>
  </si>
  <si>
    <t>GRADE DE FERRO PARA RASGO CIRCULAR - FACHADA (SINAPI 73932/001)</t>
  </si>
  <si>
    <t>PORTA DE 0,70X2,10M EM COMPENSADO LISO REVESTIDO EM FORMICA NAS DUAS FACES, INCLUSO ADUELA E ALIZAR (SINAPI 73910/003+7100) PM1</t>
  </si>
  <si>
    <t>PORTA DE 0,90X2,10M EM COMPENSADO LISO REVESTIDO EM FORMICA NAS DUAS FACES, INCLUSO ADUELA E ALIZAR (SINAPI 73910/010+7100) PM2 E PM4</t>
  </si>
  <si>
    <t>BANDEIRA FIXA EM MADEIRA PARA VIDRO (ORSE 08091)</t>
  </si>
  <si>
    <t>PORTA EM MADEIRA MACIÇA TIPO FICHA DE 1,50X2,10M (ORSE 008991 )</t>
  </si>
  <si>
    <t>PORTA EM MADEIRA MACIÇA TIPO FICHA DE 1,00X2,10M (ORSE 08951)</t>
  </si>
  <si>
    <t>CALHA  DE CONCRETO D= 500MM (SINAPI 73882/004)</t>
  </si>
  <si>
    <t>COBERTURA TELHA FIBROCIMENTO ONDULADA 6MM, INCLUSIVE MADEIRAMENTO (APOIADA EM PAREDES S/TESOURAS)  (SINAPI 74088/001 + 73931/001 )</t>
  </si>
  <si>
    <t>CUMEEIRA UNIVERSAL PARA TELHA DE FIBROCIMENTO ONDULADA, INCLUSO JUNTAS DE VEDAÇÃO E ACESSÓRIOS (SINAPI 74045/001)</t>
  </si>
  <si>
    <t>8.7</t>
  </si>
  <si>
    <t>CANALETA DE CONCRETO PARA ÁGUAS PLUVIAIS COM TAMPA REMOVÍVEL (ORSE 004421)</t>
  </si>
  <si>
    <t>IMPERMEABILIZAÇÃO COM MANTA ASFALTICA E=3MM PROTEGIDA COM FILME DE ALUMINIO GOFRADO E=0,8MM, INCLUIDO EMULSÃO ASFALTICA - CALHAS E LAJES DESCOBERTAS(SINAPI 73753/001)</t>
  </si>
  <si>
    <t>REVESTIMENTO PARA PAREDE COM PASTILHA CERÂMICA 5X5CM, APLICADA (ORSE 007242)</t>
  </si>
  <si>
    <t>CASQUILHO RÚSTICO (ORSE 73609)</t>
  </si>
  <si>
    <t>CALCADA DE CONTORNO/ACESSOS EM CONCRETO E=7,0CM C/SEIXO ROLADO, JUNTAS CRUZADAS A C/1,0M (SINAPI 73892/001)</t>
  </si>
  <si>
    <t>PAVIMENTAÇÃO EM BLOCOS INTERTRAVADOS DE CONCRETO, ASSENTADOS SOBRE COCHÃO DE AREIA (ORSE 009114)</t>
  </si>
  <si>
    <t>PINTURA ESMALTE 2DEMAOS+1DEMAO ZARCAO P/ESTRUTURA METÁLICA (SINAPI6067)</t>
  </si>
  <si>
    <t>ESPELHO 4MM (ORSE 001889)</t>
  </si>
  <si>
    <t>CONCRETO PARA BANCADAS E BANCOS (ORSE 007369)</t>
  </si>
  <si>
    <t>RODAMÃO EM GRANITO L=4cm (ORSE 007785)</t>
  </si>
  <si>
    <t>PONTO DE INTERRUPTOR SIMPLES C/ ELETRODUTO PVC1/2" E CAIXA 4X2"  (SINAPI 74042/001)</t>
  </si>
  <si>
    <t xml:space="preserve">INSTALAÇÕES ELÉTRICAS          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</si>
  <si>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</si>
  <si>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</si>
  <si>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</si>
  <si>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</si>
  <si>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</si>
  <si>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</si>
  <si>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</si>
  <si>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</si>
  <si>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</si>
  <si>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</si>
  <si>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</si>
  <si>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</si>
  <si>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</si>
  <si>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kg</t>
  </si>
  <si>
    <t>4.5</t>
  </si>
  <si>
    <t>4.6</t>
  </si>
  <si>
    <t>FORMA DE PINHOPARA FUNDAÇÃO, REAP. 10 VEZES,CORTE/MONTAGEM/ESCORAMENTO (SINAPI 74076/003)</t>
  </si>
  <si>
    <t xml:space="preserve">ARMAÇÃO( FORNECIMENTO, DOBRA E COLOCAÇÃO) AÇO CA 50, DIAM.6.3 A 12.5MM - (SINAPI 74254/002) </t>
  </si>
  <si>
    <t>FORNECIMENTO, LANÇAMENTO E ADENSAMENTO DE CONCRETO USINADO, BOMBEADO FCK=20MPA (SINAPI 74004/002)</t>
  </si>
  <si>
    <t>BDI 25%</t>
  </si>
  <si>
    <t>7º MÊS</t>
  </si>
  <si>
    <t>9º</t>
  </si>
  <si>
    <t>10°</t>
  </si>
  <si>
    <t>9.1.1</t>
  </si>
  <si>
    <t>9.1.2</t>
  </si>
  <si>
    <t>CUBÍCULO PADRÃO CEAL</t>
  </si>
  <si>
    <t>QUADRO DE DISTRIBUICAO DE ENERGIA EM CHAPA METALICA, DE EMBUTIR, COM PORTA, PARA 50 DISJUNTORES TERMOMAGNETICOS MONOPOLARES, SEM DISPOSITIVO PARA CHAVE GERAL, COM BARRAMENTO TRIFASICO E NEUTRO, FORNECIMENTO E INSTALACAO (SINAPI 74131/008)</t>
  </si>
  <si>
    <t>QUADRO DE DISTRIBUICAO DE ENERGIA EM CHAPA METALICA, DE EMBUTIR, COM PORTA, PARA 18 DISJUNTORES TERMOMAGNETICOS MONOPOLARES, SEM DISPOSITIVO PARA CHAVE GERAL, COM BARRAMENTO TRIFASICO E NEUTRO, FORNECIMENTO E INSTALACAO (SINAPI 74131/004)</t>
  </si>
  <si>
    <t>QUADRO DE DISTRIBUICAO DE ENERGIA EM CHAPA METALICA, DE EMBUTIR, COM PORTA, PARA 3 DISJUNTORES TERMOMAGNETICOS TRIPOLAR 9ORSE 000495)</t>
  </si>
  <si>
    <t>DISJUNTOR TERMOMAGNÉTICO MONOPOLAR 10A a 30A 240V, FORNECIMENTO E INSTALAÇÃO (SINAPI 74130/001)</t>
  </si>
  <si>
    <t>DISJUNTOR TERMOMAGNÉTICO MONOPOLAR 35A A 50A 240V, FORNECIMENTO E INSTALAÇÃO (SINAPI 74130/002)</t>
  </si>
  <si>
    <t>DISJUNTOR TERMOMAGNÉTICO MONOPOLAR 63A 240V, FORNECIMENTO E INSTALAÇÃO (SINAPI 74130/002)</t>
  </si>
  <si>
    <t>DISJUNTOR TERMOMAGNÁTICO TRIPOLAR 30A 240V, FORNECIMENTO E INSTALAÇÃO (SINAPI 74130/004)</t>
  </si>
  <si>
    <t>DISJUNTOR TERMOMAGNÁTICO TRIPOLAR -250A, 600V, FORNECIMENTO E INSTALAÇÃO (SINAPI 74130/007)</t>
  </si>
  <si>
    <t>DISJUNTOR TERMOMAGNÁTICO TRIPOLAR -450A, 600V, FORNECIMENTO E INSTALAÇÃO (SINAPI 74130/008)</t>
  </si>
  <si>
    <t>LUMINARIA TIPO CALHA, DE SOBREPOR, COM REATOR DE PARTIDA RAPIDA E LAMPADA FLUORESCENTE 1X20W, COMPLETA, FORNECIMENTO E INSTALACAO (SINAPI 73953/001)</t>
  </si>
  <si>
    <t>LUMINARIA TIPO CALHA, DE SOBREPOR, COM REATOR DE PARTIDA RAPIDA E LAMPADA FLUORESCENTE 2X20W, COMPLETA, FORNECIMENTO E INSTALACAO (SINAPI 73953/002)</t>
  </si>
  <si>
    <t>LUMINARIA TIPO CALHA, DE SOBREPOR, COM REATOR DE PARTIDA RAPIDA E LAMPADA FLUORESCENTE 1X32W, COMPLETA, FORNECIMENTO E INSTALACAO (ORSE 001043))</t>
  </si>
  <si>
    <t>LUMINARIA TIPO CALHA, DE SOBREPOR, COM REATOR DE PARTIDA RAPIDA E LAMPADA FLUORESCENTE 2X32W, COMPLETA, FORNECIMENTO E INSTALACAO (SINAPI 73953/002)</t>
  </si>
  <si>
    <t>CABO DE COBRE NU - 50MM2 (SINAPI 72254)</t>
  </si>
  <si>
    <t>CABO DE COBRE NU - 35MM2 (SINAPI 72253)</t>
  </si>
  <si>
    <t>CABO DE COBRE NU - 16MM2 (SINAPI 72251)</t>
  </si>
  <si>
    <t>SUBESTAÇÃO ABRIGADA - (CHAVE SEC. CL 15KV,CORRENTE NOMINAL=400A,ACESSÓRIOS, 1TRANSFORMADOR  TRIFÁSICOS13,8..10,2-0 38/0,22KV, A ÓLEO, POTENCIAL NOMINAL=300KVA)CONFORME PROJETO E ESPECIFICAÇÕES TÉCNICAS</t>
  </si>
  <si>
    <t>SUBESTAÇÃO ABRIGADACOMPLETA, FORNECIMENTO E INSTALAÇÃO:</t>
  </si>
  <si>
    <t>SOLEIRA EM GRANILITE (SINAPI 74192/001)</t>
  </si>
  <si>
    <t xml:space="preserve">FORRO: </t>
  </si>
  <si>
    <t>PONTO INTERRUPTOR TRIPLO SIMPLES COM ELETRODUTO PVC 1/2" E CAIXA 4X2"  (SINAPI 74042/003)</t>
  </si>
  <si>
    <t>ARANDELA TIPO TARTARUGA COM GRADE DE PROTEÇÃO PARA LÂMPADA COMPACTA 1X15W(ORSE 007801)</t>
  </si>
  <si>
    <t>ARANDELA TIPO TARTARUGA COM GRADE DE PROTEÇÃO PARA LÂMPADA COMPACTA 2X20W (ORSE 007717)</t>
  </si>
  <si>
    <t>BALIZADOR PARA PISO EM ALUMÍNIO PARA LÂMPADA ALÓGENA DICRÓICA 1X50W (ORSE 007294)</t>
  </si>
  <si>
    <t>Maceió 17 de outubro de 2011</t>
  </si>
  <si>
    <t>FORNECIMENTO E INSTALAÇÃO DE SISTEMA DE OXIGÊNIO INCLUINDO 1 CENTRAL COM CILINDROS TIPO MANIFOLD SEMI-AUTOMÁTICA; 5 POSTOS DE UTILIZAÇÃO PARA OXIG.; 1 PAINEL DE ALARME C/ PRESSOSTATO AJUST 4,5 BAR; 215,10M DE TUBOS DE COBRE CL "A" 15MM NBR 13206;45 COT. COBRE 15MM 90° NBR 11720; 2 COT. COBRE 15MM 45° NBR 11720; 25 TES COBRE 15MM NBR 11720; 20 LUVAS COBRE 15MM; 9 VÁLV. ESF. MONOBLOCO NPT 1/2";18 CONEC. BRONZE 15X1/2"; 80 ABRAÇADEIRAS 15MM; 0,30KG DE SOLDA PRATA 35%; 3 PRATA FLUXO C/ 100G; 80 BUCHAS S8 C/ PARAFUSO; MATERIAL DE APLICAÇÃO (TINTAS, SOLVENTES, LIXAS, GÁS P/ SOLDA, ETC.) E MÃO-DE-OBRA</t>
  </si>
  <si>
    <t>FORNECIMENTO E INSTALAÇÃO DE SISTEMA DE AR COMPRIMIDO, INCLUINDO 1 CENTRAL COM CILINDROS TIPO MANIFOLD SEMI-AUTOMÁTICA; 5 POSTOS DE UTILIZAÇÃO PARA AR COMP.; 1 PAINEL DE ALARME C/ PRESSOSTATO AJUST 4,5 BAR; 215M DE TUBO DE COBRE CL "A" 15MM NBR 13206; 45 COT. COBRE 15MM 90° NBR 11720; 2 COT. COBRE 15MM 45° NBR 11720; 25 TES COBRE 15MM NBR 11720; 20 LUVAS DE COBRE 15MM; 9 VÁLV. ESF. MONOBLOCO NPT 1/2"; 18 CONEC. BRONZE 15X1/2"; 37 ABRAÇADEIRAS 15MM; 0,30 KG DE SOLDA PRATA 35%; 3 PRATA FLUXO C/ 100G; 80 BUCHA S8 C/ PARAFUSO; MATERIAL DE APLICAÇÃO (TINTAS, SOLVENTES, LIXAS, GÁS P/ SOLDA, ETC.) E MÃO-DE-OBRA</t>
  </si>
  <si>
    <t>FORNECIMENTO E INSTALAÇÃO DE SISTEMA DE ÓXIDO NITROSO, INCLUINDO 1 CENTRAL COM CILINDROS TIPO MANIFOLD SEMI-AUTOMÁTICA; 3 POSTOS DE UTILIZAÇÃO PARA ÓXIDO NITROSO; 1 PAINEL DE ALARME C/ PRESSOSTATO AJUST 4,5 BAR; 160M DE TUBO DE COBRE CL "A" 15MM NBR 13206; 30 COT. COBRE 15MM 90° NBR 11720; 2 COT. COBRE 15MM 45° NBR 11720; 5 TES COBRE 15MM NBR 11720; 15 LUVAS COBRE 15MM; 5 VÁLV. ESF. MONOBLOCO NPT 1/2"; 10 CONEC. BRONZE 15X1/2", 65 ABRAÇADEIRAS 15MM; 0,20KG DE SOLDA PRATA 35%; 3 PRATA FLUXO C/ 100G; 65 BUCHA S8 C/ PARAFUSO; MATERIAL DE APLICAÇÃO (TINTAS, SOLVENTES, LIXAS, GÁS P/ SOLDA, ETC.) E MÃO-DE-OBRA</t>
  </si>
  <si>
    <t>CÂMARA FRIGORÍFICA - FORNECIMENTO E INSTALAÇÃO (Modulo Frigorífico, Equipamento para produção de frio, Porta Frigorífica giratória, Cortina termoplástica, Gavetas, Estante, Soleira para porta, Aquisitor de dados, Alarme de Aprisionamento)</t>
  </si>
  <si>
    <t>Estação de tratamento de efluentes líquidos, em nível de tratamento terciário, com leito de secagem de lodo, sistema de disinfecção e disposição final, inclusive com instalações elétricas, hidráulicas e cercas de proteção</t>
  </si>
  <si>
    <t>Instalação para armazenamento temporário de Resíduos de Serviços de Saúde(RSS)(20m2 de área construída), inclusive com reservatórios para armazenamento.</t>
  </si>
  <si>
    <t>Construção de vala séptica para disposição final de Resíduos de Serviços de Saúde(RSS).</t>
  </si>
  <si>
    <t>16.16</t>
  </si>
  <si>
    <t>16.17</t>
  </si>
  <si>
    <t>Elaboração do Plano de Gerenciamento dos Resíduos Serviços de Saúde(PGRSS)</t>
  </si>
  <si>
    <t>PROJETO ESTRUTURAL / METÁLICO</t>
  </si>
  <si>
    <t>Elaboração do Projeto de Coleta, Tratamento de disposição Final de Efluentes Líquidos.</t>
  </si>
  <si>
    <t>Elaboração do Programa de Prevenção de Riscos Ambientais(PPRA)</t>
  </si>
  <si>
    <t>Licenciamento Ambiental do Empreendimento</t>
  </si>
  <si>
    <t>1.11</t>
  </si>
  <si>
    <t>1.12</t>
  </si>
  <si>
    <t>4.7</t>
  </si>
  <si>
    <t>Fundação em concreto ciclópico(ORSE 00094)</t>
  </si>
  <si>
    <t>Fornecimento e lançamento de cabo utp 4 pares cat 6 (ORSE 007138)</t>
  </si>
  <si>
    <t>10.4</t>
  </si>
  <si>
    <t>BARRACAO DE OBRA EM TABUAS DE MADEIRA COM BANHEIRO, COBERTURA EM FIBRO CIMENTO 4 MM, INCLUSO INSTALACOES HIDRO-SANITARIAS E ELETRICAS (SINAPI 74242/001) com sala climatizada reservada para fiscalização</t>
  </si>
  <si>
    <t>ENTRADA DE ENERGIA -MÉDIA TENSÃO(POSTE DE CONCRETO DUPLO T 11MX400KGF,CRUZETA CONCRETO TIPO T 1,9M,CHAVE DIST. TIPO FACA 15KV,CORRENTE NOMINAL=200A,MUFLA TERMINAL 15KV,CABO DE COBRE 8,7/15KV,25MM²,PARA RAIOS DE LINHA CL 15 KV E ACESSÓRIOS) CONFORME PROJETO</t>
  </si>
  <si>
    <t>PAINEL GERAL DE BAIXA TENSÃO (QDG) TIPO ARMÁRIO DE SOBREPOR 1080X1080X360MM,BARRA DE COBRE 38,10X4,77MM,SUPORTE EM SOLADOR EPÓXI DE 40MM CONFORME QUADRO DE CARGAS E ESPECIFICAÇÕES TÉCNICAS</t>
  </si>
  <si>
    <t>9.1.3</t>
  </si>
  <si>
    <t>9.1.4</t>
  </si>
  <si>
    <t>Letras em aço escovado 40 x 40 cm</t>
  </si>
  <si>
    <t>Placa de sinalização em acrílico, 0.30 x 0.10 m (ORSE 04275)</t>
  </si>
  <si>
    <t>Projeto de ar condicionado split</t>
  </si>
  <si>
    <t>1.13</t>
  </si>
  <si>
    <t>Sondagem à percussão (ORSE 000002)</t>
  </si>
  <si>
    <t>1.14</t>
  </si>
  <si>
    <t>SUPERINTENDÊNCIA DE INFRAESTRUTURA - SINFRA</t>
  </si>
  <si>
    <t>GERENCIA DE PROJETOS,OBRAS E SERVIÇOS DE ENGENHARIA - GPOS</t>
  </si>
  <si>
    <t>UNIVERSIDADE FEDERAL DE ALAGOAS - UFAL</t>
  </si>
  <si>
    <t>PLANILHA ESTIMATIVA PARA CONSTRUÇÃO DO HOSPITAL DE CLÍNICAS VETERINÁRIAS DO POLO VIÇOSA / UFAL</t>
  </si>
  <si>
    <t>LIGACOES PROVISORIAS AGUA (ORSE 00058)</t>
  </si>
  <si>
    <t>Estaca a trado (broca) D=25cm c/ concreto fck=25MPa +20Kg aço/m3 moldada in loco (Comp SINAPI 74156/001 e 74138/003)</t>
  </si>
  <si>
    <t xml:space="preserve"> PINTURA DE ACABAMENTO C/ APLICAÇÃO DE DUAS DEMÃOS DE TINTA ESMALTE EPOXI BRANCO, ESP=35MICRA P DEMÃO (ORSE 03760)</t>
  </si>
  <si>
    <t>PLANTIO DE GRAMA EM ROLOS TIPO ESMERALDA INCL FORN E TRANSPORTE (SINAPI74236/001)</t>
  </si>
  <si>
    <t>4.8</t>
  </si>
  <si>
    <t>9.23</t>
  </si>
  <si>
    <t>14.2.9</t>
  </si>
  <si>
    <t>15.9</t>
  </si>
  <si>
    <t>16.15.1</t>
  </si>
  <si>
    <t>16.15.2</t>
  </si>
  <si>
    <t>16.15.3</t>
  </si>
  <si>
    <t>16.15.4</t>
  </si>
  <si>
    <t>16.18</t>
  </si>
  <si>
    <t>16.19</t>
  </si>
  <si>
    <t>PREÇO UNITÁRIO DE REFERÊNCIA</t>
  </si>
  <si>
    <t>PREÇO UNITÁRIO DA PROPOSTA</t>
  </si>
  <si>
    <t>PREÇO TOTAL DE REFERÊNCIA</t>
  </si>
  <si>
    <t>PREÇO TOTAL DA PROPOSTA</t>
  </si>
  <si>
    <t>VARIAÇÃO</t>
  </si>
  <si>
    <t>PREÇO POR ITEM DE REFERÊNCIA</t>
  </si>
  <si>
    <t>PREÇO POR ITEM DA PROPOSTA</t>
  </si>
  <si>
    <t>TOTAL DE REFERÊNCIA</t>
  </si>
  <si>
    <t>TOTAL DA PROPOSTA</t>
  </si>
  <si>
    <t>INFRAESTRUTURA</t>
  </si>
  <si>
    <t>SUPERESTRUTURA</t>
  </si>
  <si>
    <r>
      <t xml:space="preserve">O presente </t>
    </r>
    <r>
      <rPr>
        <b/>
        <sz val="11"/>
        <color rgb="FFFF0000"/>
        <rFont val="Calibri"/>
        <family val="2"/>
        <scheme val="minor"/>
      </rPr>
      <t>orçamento estimativo</t>
    </r>
    <r>
      <rPr>
        <sz val="11"/>
        <color rgb="FFFF0000"/>
        <rFont val="Calibri"/>
        <family val="2"/>
        <scheme val="minor"/>
      </rPr>
      <t xml:space="preserve"> importa o valor de</t>
    </r>
    <r>
      <rPr>
        <b/>
        <sz val="11"/>
        <color rgb="FFFF0000"/>
        <rFont val="Calibri"/>
        <family val="2"/>
        <scheme val="minor"/>
      </rPr>
      <t xml:space="preserve"> R$  3.095.959,55</t>
    </r>
    <r>
      <rPr>
        <sz val="11"/>
        <color rgb="FFFF0000"/>
        <rFont val="Calibri"/>
        <family val="2"/>
        <scheme val="minor"/>
      </rPr>
      <t xml:space="preserve"> (três milhões, noventa e cinco mil, novecentos e cinquenta e nove reais e cinquenta e cinco e  centavos)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</si>
</sst>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##.##000"/>
    <numFmt numFmtId="166" formatCode="#,##0.00;[Red]#,##0.00"/>
    <numFmt numFmtId="167" formatCode="_(* #,##0.00_);_(* \(#,##0.00\);_(* \-??_);_(@_)"/>
  </numFmts>
  <fonts count="29" x14ac:knownFonts="1">
    <font>
      <sz val="10"/>
      <name val="Courie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indexed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indexed="34"/>
      <name val="Tahoma"/>
      <family val="2"/>
    </font>
    <font>
      <sz val="10"/>
      <color indexed="34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39" fontId="0" fillId="0" borderId="0"/>
    <xf numFmtId="0" fontId="3" fillId="0" borderId="0"/>
    <xf numFmtId="0" fontId="1" fillId="0" borderId="0"/>
    <xf numFmtId="0" fontId="7" fillId="0" borderId="0"/>
    <xf numFmtId="0" fontId="2" fillId="0" borderId="0"/>
    <xf numFmtId="9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1" fillId="0" borderId="0"/>
  </cellStyleXfs>
  <cellXfs count="458">
    <xf numFmtId="39" fontId="0" fillId="0" borderId="0" xfId="0"/>
    <xf numFmtId="10" fontId="4" fillId="0" borderId="11" xfId="5" applyNumberFormat="1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10" fontId="4" fillId="0" borderId="9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 applyProtection="1">
      <alignment horizontal="center" vertical="center"/>
    </xf>
    <xf numFmtId="9" fontId="4" fillId="0" borderId="0" xfId="0" applyNumberFormat="1" applyFont="1" applyFill="1" applyBorder="1" applyAlignment="1" applyProtection="1">
      <alignment horizontal="center" vertical="center"/>
    </xf>
    <xf numFmtId="10" fontId="4" fillId="0" borderId="6" xfId="5" applyNumberFormat="1" applyFont="1" applyFill="1" applyBorder="1" applyAlignment="1">
      <alignment horizontal="center" vertical="center"/>
    </xf>
    <xf numFmtId="39" fontId="12" fillId="0" borderId="0" xfId="3" applyNumberFormat="1" applyFont="1" applyFill="1" applyBorder="1" applyAlignment="1" applyProtection="1">
      <alignment horizontal="left" vertical="center"/>
      <protection hidden="1"/>
    </xf>
    <xf numFmtId="0" fontId="13" fillId="0" borderId="0" xfId="3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horizontal="center" vertical="center"/>
      <protection hidden="1"/>
    </xf>
    <xf numFmtId="164" fontId="13" fillId="0" borderId="0" xfId="6" applyFont="1" applyFill="1" applyBorder="1" applyAlignment="1" applyProtection="1">
      <alignment vertical="center"/>
      <protection hidden="1"/>
    </xf>
    <xf numFmtId="4" fontId="13" fillId="0" borderId="0" xfId="6" applyNumberFormat="1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horizontal="right" vertical="center"/>
      <protection hidden="1"/>
    </xf>
    <xf numFmtId="10" fontId="13" fillId="0" borderId="0" xfId="5" applyNumberFormat="1" applyFont="1" applyFill="1" applyBorder="1" applyAlignment="1" applyProtection="1">
      <alignment vertical="center"/>
      <protection hidden="1"/>
    </xf>
    <xf numFmtId="0" fontId="17" fillId="0" borderId="0" xfId="3" applyFont="1" applyFill="1" applyBorder="1" applyAlignment="1" applyProtection="1">
      <alignment vertical="center"/>
      <protection hidden="1"/>
    </xf>
    <xf numFmtId="39" fontId="21" fillId="0" borderId="0" xfId="3" applyNumberFormat="1" applyFont="1" applyFill="1" applyBorder="1" applyAlignment="1" applyProtection="1">
      <alignment horizontal="left" vertical="center"/>
      <protection hidden="1"/>
    </xf>
    <xf numFmtId="39" fontId="15" fillId="0" borderId="0" xfId="3" applyNumberFormat="1" applyFont="1" applyFill="1" applyBorder="1" applyAlignment="1" applyProtection="1">
      <alignment horizontal="center" vertical="center"/>
      <protection hidden="1"/>
    </xf>
    <xf numFmtId="164" fontId="13" fillId="9" borderId="7" xfId="6" applyFont="1" applyFill="1" applyBorder="1" applyAlignment="1" applyProtection="1">
      <alignment vertical="center"/>
      <protection hidden="1"/>
    </xf>
    <xf numFmtId="39" fontId="13" fillId="9" borderId="7" xfId="0" applyNumberFormat="1" applyFont="1" applyFill="1" applyBorder="1" applyAlignment="1" applyProtection="1">
      <alignment vertical="center"/>
      <protection hidden="1"/>
    </xf>
    <xf numFmtId="39" fontId="13" fillId="0" borderId="0" xfId="0" applyFont="1" applyFill="1" applyBorder="1" applyAlignment="1" applyProtection="1">
      <alignment vertical="center"/>
      <protection hidden="1"/>
    </xf>
    <xf numFmtId="0" fontId="14" fillId="0" borderId="0" xfId="3" applyFont="1" applyFill="1" applyBorder="1" applyAlignment="1" applyProtection="1">
      <alignment horizontal="center" vertical="center"/>
      <protection hidden="1"/>
    </xf>
    <xf numFmtId="39" fontId="12" fillId="0" borderId="0" xfId="0" applyFont="1" applyFill="1" applyBorder="1" applyAlignment="1" applyProtection="1">
      <alignment vertical="center"/>
      <protection hidden="1"/>
    </xf>
    <xf numFmtId="164" fontId="13" fillId="10" borderId="7" xfId="6" applyFont="1" applyFill="1" applyBorder="1" applyAlignment="1" applyProtection="1">
      <alignment vertical="center"/>
      <protection hidden="1"/>
    </xf>
    <xf numFmtId="39" fontId="13" fillId="11" borderId="7" xfId="0" applyNumberFormat="1" applyFont="1" applyFill="1" applyBorder="1" applyAlignment="1" applyProtection="1">
      <alignment vertical="center"/>
      <protection hidden="1"/>
    </xf>
    <xf numFmtId="0" fontId="12" fillId="0" borderId="0" xfId="3" applyFont="1" applyFill="1" applyBorder="1" applyAlignment="1" applyProtection="1">
      <alignment horizontal="center" vertical="center"/>
      <protection hidden="1"/>
    </xf>
    <xf numFmtId="164" fontId="13" fillId="0" borderId="7" xfId="6" applyFont="1" applyFill="1" applyBorder="1" applyAlignment="1" applyProtection="1">
      <alignment vertical="center"/>
      <protection hidden="1"/>
    </xf>
    <xf numFmtId="39" fontId="13" fillId="0" borderId="7" xfId="0" applyNumberFormat="1" applyFont="1" applyFill="1" applyBorder="1" applyAlignment="1" applyProtection="1">
      <alignment vertical="center"/>
      <protection hidden="1"/>
    </xf>
    <xf numFmtId="4" fontId="13" fillId="0" borderId="7" xfId="6" applyNumberFormat="1" applyFont="1" applyFill="1" applyBorder="1" applyAlignment="1" applyProtection="1">
      <alignment vertical="center"/>
      <protection hidden="1"/>
    </xf>
    <xf numFmtId="0" fontId="20" fillId="0" borderId="0" xfId="3" applyFont="1" applyFill="1" applyBorder="1" applyAlignment="1" applyProtection="1">
      <alignment vertical="center"/>
      <protection hidden="1"/>
    </xf>
    <xf numFmtId="0" fontId="15" fillId="0" borderId="0" xfId="3" applyFont="1" applyFill="1" applyBorder="1" applyAlignment="1" applyProtection="1">
      <alignment horizontal="center" vertical="center"/>
      <protection hidden="1"/>
    </xf>
    <xf numFmtId="0" fontId="14" fillId="0" borderId="0" xfId="3" applyFont="1" applyFill="1" applyBorder="1" applyAlignment="1" applyProtection="1">
      <alignment horizontal="center" vertical="center" wrapText="1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26" fillId="0" borderId="0" xfId="3" applyFont="1" applyFill="1" applyBorder="1" applyAlignment="1" applyProtection="1">
      <alignment vertical="center"/>
      <protection hidden="1"/>
    </xf>
    <xf numFmtId="0" fontId="23" fillId="0" borderId="0" xfId="3" applyFont="1" applyFill="1" applyBorder="1" applyAlignment="1" applyProtection="1">
      <alignment horizontal="center" vertical="center" wrapText="1"/>
      <protection hidden="1"/>
    </xf>
    <xf numFmtId="0" fontId="12" fillId="0" borderId="0" xfId="3" applyFont="1" applyFill="1" applyBorder="1" applyAlignment="1" applyProtection="1">
      <alignment horizontal="center" vertical="center" wrapText="1"/>
      <protection hidden="1"/>
    </xf>
    <xf numFmtId="39" fontId="24" fillId="0" borderId="0" xfId="0" applyFont="1" applyFill="1" applyBorder="1" applyAlignment="1" applyProtection="1">
      <alignment vertical="center"/>
      <protection hidden="1"/>
    </xf>
    <xf numFmtId="0" fontId="23" fillId="0" borderId="0" xfId="3" applyFont="1" applyFill="1" applyBorder="1" applyAlignment="1" applyProtection="1">
      <alignment horizontal="center" vertical="center"/>
      <protection hidden="1"/>
    </xf>
    <xf numFmtId="39" fontId="23" fillId="0" borderId="0" xfId="0" applyFont="1" applyFill="1" applyBorder="1" applyAlignment="1" applyProtection="1">
      <alignment vertical="center"/>
      <protection hidden="1"/>
    </xf>
    <xf numFmtId="164" fontId="17" fillId="0" borderId="0" xfId="3" applyNumberFormat="1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horizontal="center" vertical="center" wrapText="1"/>
      <protection hidden="1"/>
    </xf>
    <xf numFmtId="0" fontId="15" fillId="0" borderId="0" xfId="3" applyFont="1" applyFill="1" applyBorder="1" applyAlignment="1" applyProtection="1">
      <alignment vertical="center"/>
      <protection hidden="1"/>
    </xf>
    <xf numFmtId="39" fontId="13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3" applyFont="1" applyFill="1" applyBorder="1" applyAlignment="1" applyProtection="1">
      <alignment horizontal="center" vertical="center"/>
      <protection hidden="1"/>
    </xf>
    <xf numFmtId="0" fontId="13" fillId="0" borderId="0" xfId="4" applyFont="1" applyFill="1" applyBorder="1" applyAlignment="1" applyProtection="1">
      <alignment vertical="center"/>
      <protection hidden="1"/>
    </xf>
    <xf numFmtId="0" fontId="13" fillId="0" borderId="0" xfId="4" applyFont="1" applyFill="1" applyBorder="1" applyAlignment="1" applyProtection="1">
      <alignment horizontal="center" vertical="center"/>
      <protection hidden="1"/>
    </xf>
    <xf numFmtId="0" fontId="12" fillId="0" borderId="0" xfId="2" applyFont="1" applyFill="1" applyBorder="1" applyAlignment="1" applyProtection="1">
      <alignment horizontal="left" vertical="center"/>
      <protection hidden="1"/>
    </xf>
    <xf numFmtId="0" fontId="12" fillId="0" borderId="0" xfId="2" applyFont="1" applyFill="1" applyBorder="1" applyAlignment="1" applyProtection="1">
      <alignment horizontal="center" vertical="center"/>
      <protection hidden="1"/>
    </xf>
    <xf numFmtId="0" fontId="12" fillId="0" borderId="0" xfId="2" applyFont="1" applyFill="1" applyBorder="1" applyAlignment="1" applyProtection="1">
      <alignment vertical="center"/>
      <protection hidden="1"/>
    </xf>
    <xf numFmtId="39" fontId="24" fillId="0" borderId="0" xfId="0" applyFont="1" applyFill="1" applyBorder="1" applyAlignment="1" applyProtection="1">
      <alignment horizontal="center" vertical="center"/>
      <protection hidden="1"/>
    </xf>
    <xf numFmtId="39" fontId="12" fillId="0" borderId="0" xfId="3" applyNumberFormat="1" applyFont="1" applyFill="1" applyBorder="1" applyAlignment="1" applyProtection="1">
      <alignment horizontal="center" vertical="center" wrapText="1"/>
      <protection hidden="1"/>
    </xf>
    <xf numFmtId="39" fontId="14" fillId="0" borderId="0" xfId="3" applyNumberFormat="1" applyFont="1" applyFill="1" applyBorder="1" applyAlignment="1" applyProtection="1">
      <alignment horizontal="left" vertical="center" wrapText="1"/>
      <protection hidden="1"/>
    </xf>
    <xf numFmtId="164" fontId="12" fillId="0" borderId="0" xfId="6" quotePrefix="1" applyFont="1" applyFill="1" applyBorder="1" applyAlignment="1" applyProtection="1">
      <alignment vertical="center" wrapText="1"/>
      <protection hidden="1"/>
    </xf>
    <xf numFmtId="164" fontId="14" fillId="0" borderId="0" xfId="6" applyFont="1" applyFill="1" applyBorder="1" applyAlignment="1" applyProtection="1">
      <alignment vertical="center" wrapText="1"/>
      <protection hidden="1"/>
    </xf>
    <xf numFmtId="39" fontId="14" fillId="0" borderId="0" xfId="3" applyNumberFormat="1" applyFont="1" applyFill="1" applyBorder="1" applyAlignment="1" applyProtection="1">
      <alignment horizontal="right" vertical="center" wrapText="1"/>
      <protection hidden="1"/>
    </xf>
    <xf numFmtId="39" fontId="14" fillId="0" borderId="0" xfId="3" applyNumberFormat="1" applyFont="1" applyFill="1" applyBorder="1" applyAlignment="1" applyProtection="1">
      <alignment horizontal="center" vertical="center" wrapText="1"/>
      <protection hidden="1"/>
    </xf>
    <xf numFmtId="164" fontId="12" fillId="0" borderId="0" xfId="6" applyFont="1" applyFill="1" applyBorder="1" applyAlignment="1" applyProtection="1">
      <alignment vertical="center" wrapText="1"/>
      <protection hidden="1"/>
    </xf>
    <xf numFmtId="39" fontId="23" fillId="0" borderId="0" xfId="3" applyNumberFormat="1" applyFont="1" applyFill="1" applyBorder="1" applyAlignment="1" applyProtection="1">
      <alignment horizontal="center" vertical="center" wrapText="1"/>
      <protection hidden="1"/>
    </xf>
    <xf numFmtId="39" fontId="24" fillId="0" borderId="0" xfId="3" applyNumberFormat="1" applyFont="1" applyFill="1" applyBorder="1" applyAlignment="1" applyProtection="1">
      <alignment horizontal="left" vertical="center"/>
      <protection hidden="1"/>
    </xf>
    <xf numFmtId="39" fontId="13" fillId="0" borderId="0" xfId="3" applyNumberFormat="1" applyFont="1" applyFill="1" applyBorder="1" applyAlignment="1" applyProtection="1">
      <alignment horizontal="center" vertical="center"/>
      <protection hidden="1"/>
    </xf>
    <xf numFmtId="4" fontId="12" fillId="0" borderId="0" xfId="6" applyNumberFormat="1" applyFont="1" applyFill="1" applyBorder="1" applyAlignment="1" applyProtection="1">
      <alignment vertical="center" wrapText="1"/>
      <protection hidden="1"/>
    </xf>
    <xf numFmtId="10" fontId="16" fillId="0" borderId="0" xfId="3" applyNumberFormat="1" applyFont="1" applyFill="1" applyBorder="1" applyAlignment="1" applyProtection="1">
      <alignment horizontal="right" vertical="center" wrapText="1"/>
      <protection hidden="1"/>
    </xf>
    <xf numFmtId="10" fontId="12" fillId="0" borderId="0" xfId="5" applyNumberFormat="1" applyFont="1" applyFill="1" applyBorder="1" applyAlignment="1" applyProtection="1">
      <alignment vertical="center" wrapText="1"/>
      <protection hidden="1"/>
    </xf>
    <xf numFmtId="39" fontId="24" fillId="0" borderId="0" xfId="3" applyNumberFormat="1" applyFont="1" applyFill="1" applyBorder="1" applyAlignment="1" applyProtection="1">
      <alignment horizontal="center" vertical="center"/>
      <protection hidden="1"/>
    </xf>
    <xf numFmtId="39" fontId="23" fillId="0" borderId="0" xfId="3" applyNumberFormat="1" applyFont="1" applyFill="1" applyBorder="1" applyAlignment="1" applyProtection="1">
      <alignment horizontal="left" vertical="center"/>
      <protection hidden="1"/>
    </xf>
    <xf numFmtId="39" fontId="12" fillId="0" borderId="0" xfId="3" applyNumberFormat="1" applyFont="1" applyFill="1" applyBorder="1" applyAlignment="1" applyProtection="1">
      <alignment horizontal="center" vertical="center"/>
      <protection hidden="1"/>
    </xf>
    <xf numFmtId="164" fontId="12" fillId="0" borderId="0" xfId="6" applyFont="1" applyFill="1" applyBorder="1" applyAlignment="1" applyProtection="1">
      <alignment vertical="center"/>
      <protection hidden="1"/>
    </xf>
    <xf numFmtId="4" fontId="12" fillId="0" borderId="0" xfId="6" applyNumberFormat="1" applyFont="1" applyFill="1" applyBorder="1" applyAlignment="1" applyProtection="1">
      <alignment vertical="center"/>
      <protection hidden="1"/>
    </xf>
    <xf numFmtId="10" fontId="12" fillId="0" borderId="0" xfId="5" applyNumberFormat="1" applyFont="1" applyFill="1" applyBorder="1" applyAlignment="1" applyProtection="1">
      <alignment vertical="center"/>
      <protection hidden="1"/>
    </xf>
    <xf numFmtId="164" fontId="13" fillId="0" borderId="0" xfId="3" applyNumberFormat="1" applyFont="1" applyFill="1" applyBorder="1" applyAlignment="1" applyProtection="1">
      <alignment horizontal="right" vertical="center"/>
      <protection hidden="1"/>
    </xf>
    <xf numFmtId="164" fontId="13" fillId="11" borderId="7" xfId="6" applyFont="1" applyFill="1" applyBorder="1" applyAlignment="1" applyProtection="1">
      <alignment vertical="center"/>
      <protection hidden="1"/>
    </xf>
    <xf numFmtId="37" fontId="14" fillId="9" borderId="17" xfId="3" applyNumberFormat="1" applyFont="1" applyFill="1" applyBorder="1" applyAlignment="1" applyProtection="1">
      <alignment horizontal="center" vertical="center"/>
      <protection hidden="1"/>
    </xf>
    <xf numFmtId="4" fontId="14" fillId="9" borderId="18" xfId="6" applyNumberFormat="1" applyFont="1" applyFill="1" applyBorder="1" applyAlignment="1" applyProtection="1">
      <alignment horizontal="right" vertical="center" wrapText="1"/>
      <protection hidden="1"/>
    </xf>
    <xf numFmtId="39" fontId="12" fillId="0" borderId="17" xfId="3" applyNumberFormat="1" applyFont="1" applyFill="1" applyBorder="1" applyAlignment="1" applyProtection="1">
      <alignment horizontal="center" vertical="center"/>
      <protection hidden="1"/>
    </xf>
    <xf numFmtId="39" fontId="12" fillId="11" borderId="18" xfId="0" applyFont="1" applyFill="1" applyBorder="1" applyAlignment="1" applyProtection="1">
      <alignment vertical="center"/>
      <protection hidden="1"/>
    </xf>
    <xf numFmtId="39" fontId="15" fillId="0" borderId="17" xfId="3" applyNumberFormat="1" applyFont="1" applyFill="1" applyBorder="1" applyAlignment="1" applyProtection="1">
      <alignment horizontal="center" vertical="center"/>
      <protection hidden="1"/>
    </xf>
    <xf numFmtId="39" fontId="15" fillId="0" borderId="18" xfId="3" applyNumberFormat="1" applyFont="1" applyFill="1" applyBorder="1" applyAlignment="1" applyProtection="1">
      <alignment horizontal="center" vertical="center" wrapText="1"/>
      <protection hidden="1"/>
    </xf>
    <xf numFmtId="0" fontId="14" fillId="9" borderId="17" xfId="3" applyFont="1" applyFill="1" applyBorder="1" applyAlignment="1" applyProtection="1">
      <alignment horizontal="center" vertical="center"/>
      <protection hidden="1"/>
    </xf>
    <xf numFmtId="164" fontId="14" fillId="9" borderId="18" xfId="6" applyFont="1" applyFill="1" applyBorder="1" applyAlignment="1" applyProtection="1">
      <alignment horizontal="right" vertical="center"/>
      <protection hidden="1"/>
    </xf>
    <xf numFmtId="0" fontId="13" fillId="0" borderId="17" xfId="3" applyFont="1" applyFill="1" applyBorder="1" applyAlignment="1" applyProtection="1">
      <alignment horizontal="center" vertical="center"/>
      <protection hidden="1"/>
    </xf>
    <xf numFmtId="164" fontId="13" fillId="11" borderId="18" xfId="6" applyFont="1" applyFill="1" applyBorder="1" applyAlignment="1" applyProtection="1">
      <alignment horizontal="right" vertical="center"/>
      <protection hidden="1"/>
    </xf>
    <xf numFmtId="39" fontId="12" fillId="11" borderId="18" xfId="2" applyNumberFormat="1" applyFont="1" applyFill="1" applyBorder="1" applyAlignment="1" applyProtection="1">
      <alignment horizontal="center" vertical="center" wrapText="1"/>
      <protection hidden="1"/>
    </xf>
    <xf numFmtId="0" fontId="13" fillId="0" borderId="18" xfId="3" applyFont="1" applyFill="1" applyBorder="1" applyAlignment="1" applyProtection="1">
      <alignment horizontal="right" vertical="center"/>
      <protection hidden="1"/>
    </xf>
    <xf numFmtId="0" fontId="15" fillId="9" borderId="17" xfId="3" applyFont="1" applyFill="1" applyBorder="1" applyAlignment="1" applyProtection="1">
      <alignment horizontal="center" vertical="center"/>
      <protection hidden="1"/>
    </xf>
    <xf numFmtId="164" fontId="15" fillId="9" borderId="18" xfId="3" applyNumberFormat="1" applyFont="1" applyFill="1" applyBorder="1" applyAlignment="1" applyProtection="1">
      <alignment horizontal="right" vertical="center"/>
      <protection hidden="1"/>
    </xf>
    <xf numFmtId="10" fontId="13" fillId="11" borderId="18" xfId="5" applyNumberFormat="1" applyFont="1" applyFill="1" applyBorder="1" applyAlignment="1" applyProtection="1">
      <alignment horizontal="right" vertical="center"/>
      <protection hidden="1"/>
    </xf>
    <xf numFmtId="164" fontId="12" fillId="11" borderId="18" xfId="6" applyFont="1" applyFill="1" applyBorder="1" applyAlignment="1" applyProtection="1">
      <alignment horizontal="right" vertical="center"/>
      <protection hidden="1"/>
    </xf>
    <xf numFmtId="164" fontId="13" fillId="0" borderId="18" xfId="6" applyFont="1" applyFill="1" applyBorder="1" applyAlignment="1" applyProtection="1">
      <alignment horizontal="right" vertical="center"/>
      <protection hidden="1"/>
    </xf>
    <xf numFmtId="164" fontId="15" fillId="9" borderId="18" xfId="6" applyFont="1" applyFill="1" applyBorder="1" applyAlignment="1" applyProtection="1">
      <alignment horizontal="right" vertical="center"/>
      <protection hidden="1"/>
    </xf>
    <xf numFmtId="0" fontId="23" fillId="0" borderId="17" xfId="3" applyFont="1" applyFill="1" applyBorder="1" applyAlignment="1" applyProtection="1">
      <alignment horizontal="center" vertical="center"/>
      <protection hidden="1"/>
    </xf>
    <xf numFmtId="164" fontId="23" fillId="0" borderId="18" xfId="6" applyFont="1" applyFill="1" applyBorder="1" applyAlignment="1" applyProtection="1">
      <alignment horizontal="right" vertical="center"/>
      <protection hidden="1"/>
    </xf>
    <xf numFmtId="0" fontId="12" fillId="0" borderId="17" xfId="3" applyFont="1" applyFill="1" applyBorder="1" applyAlignment="1" applyProtection="1">
      <alignment horizontal="center" vertical="center"/>
      <protection hidden="1"/>
    </xf>
    <xf numFmtId="0" fontId="24" fillId="0" borderId="17" xfId="3" applyFont="1" applyFill="1" applyBorder="1" applyAlignment="1" applyProtection="1">
      <alignment horizontal="center" vertical="center"/>
      <protection hidden="1"/>
    </xf>
    <xf numFmtId="39" fontId="23" fillId="0" borderId="18" xfId="0" applyFont="1" applyFill="1" applyBorder="1" applyAlignment="1" applyProtection="1">
      <alignment vertical="center"/>
      <protection hidden="1"/>
    </xf>
    <xf numFmtId="164" fontId="12" fillId="0" borderId="18" xfId="6" applyFont="1" applyFill="1" applyBorder="1" applyAlignment="1" applyProtection="1">
      <alignment horizontal="right" vertical="center"/>
      <protection hidden="1"/>
    </xf>
    <xf numFmtId="0" fontId="14" fillId="9" borderId="17" xfId="3" applyFont="1" applyFill="1" applyBorder="1" applyAlignment="1" applyProtection="1">
      <alignment horizontal="center" vertical="center" wrapText="1"/>
      <protection hidden="1"/>
    </xf>
    <xf numFmtId="39" fontId="24" fillId="0" borderId="17" xfId="0" applyFont="1" applyFill="1" applyBorder="1" applyAlignment="1" applyProtection="1">
      <alignment horizontal="center" vertical="center"/>
      <protection hidden="1"/>
    </xf>
    <xf numFmtId="39" fontId="13" fillId="0" borderId="17" xfId="0" applyFont="1" applyFill="1" applyBorder="1" applyAlignment="1" applyProtection="1">
      <alignment horizontal="center" vertical="center"/>
      <protection hidden="1"/>
    </xf>
    <xf numFmtId="0" fontId="12" fillId="11" borderId="18" xfId="3" applyFont="1" applyFill="1" applyBorder="1" applyAlignment="1" applyProtection="1">
      <alignment horizontal="right" vertical="center" wrapText="1"/>
      <protection hidden="1"/>
    </xf>
    <xf numFmtId="39" fontId="12" fillId="11" borderId="18" xfId="0" applyFont="1" applyFill="1" applyBorder="1" applyAlignment="1" applyProtection="1">
      <alignment horizontal="center" vertical="center" wrapText="1"/>
      <protection hidden="1"/>
    </xf>
    <xf numFmtId="164" fontId="14" fillId="9" borderId="18" xfId="3" applyNumberFormat="1" applyFont="1" applyFill="1" applyBorder="1" applyAlignment="1" applyProtection="1">
      <alignment horizontal="right" vertical="center" wrapText="1"/>
      <protection hidden="1"/>
    </xf>
    <xf numFmtId="0" fontId="12" fillId="0" borderId="17" xfId="3" applyFont="1" applyFill="1" applyBorder="1" applyAlignment="1" applyProtection="1">
      <alignment horizontal="center" vertical="center" wrapText="1"/>
      <protection hidden="1"/>
    </xf>
    <xf numFmtId="0" fontId="14" fillId="11" borderId="18" xfId="3" applyFont="1" applyFill="1" applyBorder="1" applyAlignment="1" applyProtection="1">
      <alignment horizontal="right" vertical="center" wrapText="1"/>
      <protection hidden="1"/>
    </xf>
    <xf numFmtId="39" fontId="12" fillId="0" borderId="18" xfId="0" applyFont="1" applyFill="1" applyBorder="1" applyAlignment="1" applyProtection="1">
      <alignment vertical="center"/>
      <protection hidden="1"/>
    </xf>
    <xf numFmtId="164" fontId="14" fillId="11" borderId="18" xfId="6" applyFont="1" applyFill="1" applyBorder="1" applyAlignment="1" applyProtection="1">
      <alignment horizontal="right" vertical="center"/>
      <protection hidden="1"/>
    </xf>
    <xf numFmtId="37" fontId="15" fillId="9" borderId="17" xfId="0" applyNumberFormat="1" applyFont="1" applyFill="1" applyBorder="1" applyAlignment="1" applyProtection="1">
      <alignment horizontal="center" vertical="center"/>
      <protection hidden="1"/>
    </xf>
    <xf numFmtId="4" fontId="12" fillId="11" borderId="18" xfId="6" applyNumberFormat="1" applyFont="1" applyFill="1" applyBorder="1" applyAlignment="1" applyProtection="1">
      <alignment vertical="center"/>
      <protection hidden="1"/>
    </xf>
    <xf numFmtId="0" fontId="14" fillId="0" borderId="18" xfId="3" applyFont="1" applyFill="1" applyBorder="1" applyAlignment="1" applyProtection="1">
      <alignment horizontal="right" vertical="center" wrapText="1"/>
      <protection hidden="1"/>
    </xf>
    <xf numFmtId="0" fontId="24" fillId="0" borderId="18" xfId="3" applyFont="1" applyFill="1" applyBorder="1" applyAlignment="1" applyProtection="1">
      <alignment horizontal="right" vertical="center"/>
      <protection hidden="1"/>
    </xf>
    <xf numFmtId="39" fontId="13" fillId="11" borderId="18" xfId="0" applyNumberFormat="1" applyFont="1" applyFill="1" applyBorder="1" applyAlignment="1" applyProtection="1">
      <alignment vertical="center"/>
      <protection hidden="1"/>
    </xf>
    <xf numFmtId="39" fontId="13" fillId="0" borderId="18" xfId="0" applyNumberFormat="1" applyFont="1" applyFill="1" applyBorder="1" applyAlignment="1" applyProtection="1">
      <alignment vertical="center"/>
      <protection hidden="1"/>
    </xf>
    <xf numFmtId="0" fontId="13" fillId="11" borderId="18" xfId="3" applyFont="1" applyFill="1" applyBorder="1" applyAlignment="1" applyProtection="1">
      <alignment horizontal="right" vertical="center"/>
      <protection hidden="1"/>
    </xf>
    <xf numFmtId="0" fontId="12" fillId="11" borderId="18" xfId="3" applyFont="1" applyFill="1" applyBorder="1" applyAlignment="1" applyProtection="1">
      <alignment vertical="center" wrapText="1"/>
      <protection hidden="1"/>
    </xf>
    <xf numFmtId="0" fontId="12" fillId="11" borderId="18" xfId="2" applyFont="1" applyFill="1" applyBorder="1" applyAlignment="1" applyProtection="1">
      <alignment horizontal="left" vertical="center"/>
      <protection hidden="1"/>
    </xf>
    <xf numFmtId="39" fontId="23" fillId="0" borderId="18" xfId="0" applyNumberFormat="1" applyFont="1" applyFill="1" applyBorder="1" applyAlignment="1" applyProtection="1">
      <alignment vertical="center"/>
      <protection hidden="1"/>
    </xf>
    <xf numFmtId="39" fontId="14" fillId="11" borderId="18" xfId="3" applyNumberFormat="1" applyFont="1" applyFill="1" applyBorder="1" applyAlignment="1" applyProtection="1">
      <alignment horizontal="right" vertical="center" wrapText="1"/>
      <protection hidden="1"/>
    </xf>
    <xf numFmtId="39" fontId="21" fillId="11" borderId="21" xfId="3" applyNumberFormat="1" applyFont="1" applyFill="1" applyBorder="1" applyAlignment="1" applyProtection="1">
      <alignment horizontal="right" vertical="center" wrapText="1"/>
      <protection hidden="1"/>
    </xf>
    <xf numFmtId="0" fontId="14" fillId="9" borderId="22" xfId="3" applyFont="1" applyFill="1" applyBorder="1" applyAlignment="1" applyProtection="1">
      <alignment horizontal="center" vertical="center"/>
      <protection hidden="1"/>
    </xf>
    <xf numFmtId="0" fontId="12" fillId="0" borderId="22" xfId="3" applyFont="1" applyFill="1" applyBorder="1" applyAlignment="1" applyProtection="1">
      <alignment horizontal="center" vertical="center"/>
      <protection hidden="1"/>
    </xf>
    <xf numFmtId="39" fontId="15" fillId="0" borderId="22" xfId="3" applyNumberFormat="1" applyFont="1" applyFill="1" applyBorder="1" applyAlignment="1" applyProtection="1">
      <alignment horizontal="center" vertical="center"/>
      <protection hidden="1"/>
    </xf>
    <xf numFmtId="0" fontId="13" fillId="0" borderId="22" xfId="3" applyFont="1" applyFill="1" applyBorder="1" applyAlignment="1" applyProtection="1">
      <alignment horizontal="center" vertical="center"/>
      <protection hidden="1"/>
    </xf>
    <xf numFmtId="0" fontId="15" fillId="9" borderId="22" xfId="3" applyFont="1" applyFill="1" applyBorder="1" applyAlignment="1" applyProtection="1">
      <alignment horizontal="center" vertical="center"/>
      <protection hidden="1"/>
    </xf>
    <xf numFmtId="0" fontId="14" fillId="9" borderId="22" xfId="3" applyFont="1" applyFill="1" applyBorder="1" applyAlignment="1" applyProtection="1">
      <alignment horizontal="center" vertical="center" wrapText="1"/>
      <protection hidden="1"/>
    </xf>
    <xf numFmtId="0" fontId="23" fillId="0" borderId="22" xfId="3" applyFont="1" applyFill="1" applyBorder="1" applyAlignment="1" applyProtection="1">
      <alignment horizontal="center" vertical="center" wrapText="1"/>
      <protection hidden="1"/>
    </xf>
    <xf numFmtId="0" fontId="23" fillId="0" borderId="22" xfId="3" applyFont="1" applyFill="1" applyBorder="1" applyAlignment="1" applyProtection="1">
      <alignment horizontal="center" vertical="center"/>
      <protection hidden="1"/>
    </xf>
    <xf numFmtId="0" fontId="12" fillId="0" borderId="22" xfId="3" applyFont="1" applyFill="1" applyBorder="1" applyAlignment="1" applyProtection="1">
      <alignment horizontal="center" vertical="center" wrapText="1"/>
      <protection hidden="1"/>
    </xf>
    <xf numFmtId="0" fontId="13" fillId="0" borderId="22" xfId="3" applyFont="1" applyFill="1" applyBorder="1" applyAlignment="1" applyProtection="1">
      <alignment horizontal="center" vertical="center" wrapText="1"/>
      <protection hidden="1"/>
    </xf>
    <xf numFmtId="39" fontId="13" fillId="9" borderId="22" xfId="0" applyFont="1" applyFill="1" applyBorder="1" applyAlignment="1" applyProtection="1">
      <alignment horizontal="center" vertical="center"/>
      <protection hidden="1"/>
    </xf>
    <xf numFmtId="0" fontId="24" fillId="0" borderId="22" xfId="3" applyFont="1" applyFill="1" applyBorder="1" applyAlignment="1" applyProtection="1">
      <alignment horizontal="center" vertical="center"/>
      <protection hidden="1"/>
    </xf>
    <xf numFmtId="0" fontId="13" fillId="0" borderId="22" xfId="4" applyFont="1" applyFill="1" applyBorder="1" applyAlignment="1" applyProtection="1">
      <alignment horizontal="center" vertical="center"/>
      <protection hidden="1"/>
    </xf>
    <xf numFmtId="39" fontId="24" fillId="0" borderId="22" xfId="0" applyFont="1" applyFill="1" applyBorder="1" applyAlignment="1" applyProtection="1">
      <alignment horizontal="center" vertical="center"/>
      <protection hidden="1"/>
    </xf>
    <xf numFmtId="0" fontId="14" fillId="9" borderId="18" xfId="3" applyFont="1" applyFill="1" applyBorder="1" applyAlignment="1" applyProtection="1">
      <alignment horizontal="left" vertical="center"/>
      <protection hidden="1"/>
    </xf>
    <xf numFmtId="0" fontId="12" fillId="0" borderId="18" xfId="1" applyFont="1" applyFill="1" applyBorder="1" applyAlignment="1" applyProtection="1">
      <alignment vertical="center" wrapText="1"/>
      <protection hidden="1"/>
    </xf>
    <xf numFmtId="39" fontId="15" fillId="0" borderId="18" xfId="3" applyNumberFormat="1" applyFont="1" applyFill="1" applyBorder="1" applyAlignment="1" applyProtection="1">
      <alignment horizontal="left" vertical="center"/>
      <protection hidden="1"/>
    </xf>
    <xf numFmtId="0" fontId="15" fillId="9" borderId="18" xfId="3" applyFont="1" applyFill="1" applyBorder="1" applyAlignment="1" applyProtection="1">
      <alignment vertical="center"/>
      <protection hidden="1"/>
    </xf>
    <xf numFmtId="0" fontId="13" fillId="0" borderId="18" xfId="3" applyFont="1" applyFill="1" applyBorder="1" applyAlignment="1" applyProtection="1">
      <alignment vertical="center"/>
      <protection hidden="1"/>
    </xf>
    <xf numFmtId="0" fontId="13" fillId="0" borderId="18" xfId="3" applyFont="1" applyFill="1" applyBorder="1" applyAlignment="1" applyProtection="1">
      <alignment vertical="center" wrapText="1"/>
      <protection hidden="1"/>
    </xf>
    <xf numFmtId="43" fontId="13" fillId="0" borderId="18" xfId="3" applyNumberFormat="1" applyFont="1" applyFill="1" applyBorder="1" applyAlignment="1" applyProtection="1">
      <alignment vertical="center"/>
      <protection hidden="1"/>
    </xf>
    <xf numFmtId="0" fontId="15" fillId="9" borderId="18" xfId="3" applyFont="1" applyFill="1" applyBorder="1" applyAlignment="1" applyProtection="1">
      <alignment vertical="center" wrapText="1"/>
      <protection hidden="1"/>
    </xf>
    <xf numFmtId="39" fontId="12" fillId="0" borderId="24" xfId="0" applyFont="1" applyFill="1" applyBorder="1" applyAlignment="1" applyProtection="1">
      <alignment horizontal="left" vertical="center" wrapText="1"/>
      <protection hidden="1"/>
    </xf>
    <xf numFmtId="0" fontId="12" fillId="0" borderId="18" xfId="3" applyFont="1" applyFill="1" applyBorder="1" applyAlignment="1" applyProtection="1">
      <alignment vertical="center" wrapText="1"/>
      <protection hidden="1"/>
    </xf>
    <xf numFmtId="39" fontId="12" fillId="0" borderId="18" xfId="0" applyFont="1" applyFill="1" applyBorder="1" applyAlignment="1" applyProtection="1">
      <alignment horizontal="left" vertical="center" wrapText="1"/>
      <protection hidden="1"/>
    </xf>
    <xf numFmtId="0" fontId="12" fillId="0" borderId="18" xfId="2" applyFont="1" applyFill="1" applyBorder="1" applyAlignment="1" applyProtection="1">
      <alignment horizontal="left" vertical="center" wrapText="1"/>
      <protection hidden="1"/>
    </xf>
    <xf numFmtId="0" fontId="24" fillId="0" borderId="18" xfId="3" applyFont="1" applyFill="1" applyBorder="1" applyAlignment="1" applyProtection="1">
      <alignment vertical="center" wrapText="1"/>
      <protection hidden="1"/>
    </xf>
    <xf numFmtId="0" fontId="23" fillId="0" borderId="18" xfId="3" applyFont="1" applyFill="1" applyBorder="1" applyAlignment="1" applyProtection="1">
      <alignment vertical="center" wrapText="1"/>
      <protection hidden="1"/>
    </xf>
    <xf numFmtId="0" fontId="14" fillId="9" borderId="18" xfId="3" applyFont="1" applyFill="1" applyBorder="1" applyAlignment="1" applyProtection="1">
      <alignment vertical="center" wrapText="1"/>
      <protection hidden="1"/>
    </xf>
    <xf numFmtId="0" fontId="24" fillId="0" borderId="18" xfId="3" applyFont="1" applyFill="1" applyBorder="1" applyAlignment="1" applyProtection="1">
      <alignment vertical="center"/>
      <protection hidden="1"/>
    </xf>
    <xf numFmtId="0" fontId="13" fillId="0" borderId="18" xfId="4" applyFont="1" applyFill="1" applyBorder="1" applyAlignment="1" applyProtection="1">
      <alignment vertical="center" wrapText="1"/>
      <protection hidden="1"/>
    </xf>
    <xf numFmtId="164" fontId="14" fillId="9" borderId="12" xfId="6" applyFont="1" applyFill="1" applyBorder="1" applyAlignment="1" applyProtection="1">
      <alignment horizontal="center" vertical="center"/>
      <protection hidden="1"/>
    </xf>
    <xf numFmtId="164" fontId="12" fillId="0" borderId="12" xfId="6" applyFont="1" applyFill="1" applyBorder="1" applyAlignment="1" applyProtection="1">
      <alignment vertical="center" wrapText="1"/>
      <protection hidden="1"/>
    </xf>
    <xf numFmtId="164" fontId="15" fillId="0" borderId="12" xfId="6" applyFont="1" applyFill="1" applyBorder="1" applyAlignment="1" applyProtection="1">
      <alignment vertical="center"/>
      <protection hidden="1"/>
    </xf>
    <xf numFmtId="164" fontId="14" fillId="9" borderId="12" xfId="6" applyFont="1" applyFill="1" applyBorder="1" applyAlignment="1" applyProtection="1">
      <alignment vertical="center"/>
      <protection hidden="1"/>
    </xf>
    <xf numFmtId="164" fontId="13" fillId="0" borderId="12" xfId="6" applyFont="1" applyFill="1" applyBorder="1" applyAlignment="1" applyProtection="1">
      <alignment vertical="center"/>
      <protection hidden="1"/>
    </xf>
    <xf numFmtId="164" fontId="15" fillId="9" borderId="12" xfId="6" applyFont="1" applyFill="1" applyBorder="1" applyAlignment="1" applyProtection="1">
      <alignment vertical="center"/>
      <protection hidden="1"/>
    </xf>
    <xf numFmtId="164" fontId="12" fillId="0" borderId="12" xfId="6" applyFont="1" applyFill="1" applyBorder="1" applyAlignment="1" applyProtection="1">
      <alignment vertical="center"/>
      <protection hidden="1"/>
    </xf>
    <xf numFmtId="164" fontId="14" fillId="9" borderId="12" xfId="6" applyFont="1" applyFill="1" applyBorder="1" applyAlignment="1" applyProtection="1">
      <alignment vertical="center" wrapText="1"/>
      <protection hidden="1"/>
    </xf>
    <xf numFmtId="164" fontId="17" fillId="0" borderId="12" xfId="3" applyNumberFormat="1" applyFont="1" applyFill="1" applyBorder="1" applyAlignment="1" applyProtection="1">
      <alignment vertical="center"/>
      <protection hidden="1"/>
    </xf>
    <xf numFmtId="164" fontId="20" fillId="9" borderId="12" xfId="3" applyNumberFormat="1" applyFont="1" applyFill="1" applyBorder="1" applyAlignment="1" applyProtection="1">
      <alignment vertical="center"/>
      <protection hidden="1"/>
    </xf>
    <xf numFmtId="164" fontId="23" fillId="0" borderId="12" xfId="6" applyFont="1" applyFill="1" applyBorder="1" applyAlignment="1" applyProtection="1">
      <alignment vertical="center" wrapText="1"/>
      <protection hidden="1"/>
    </xf>
    <xf numFmtId="164" fontId="23" fillId="0" borderId="12" xfId="6" applyFont="1" applyFill="1" applyBorder="1" applyAlignment="1" applyProtection="1">
      <alignment vertical="center"/>
      <protection hidden="1"/>
    </xf>
    <xf numFmtId="2" fontId="13" fillId="0" borderId="12" xfId="3" applyNumberFormat="1" applyFont="1" applyFill="1" applyBorder="1" applyAlignment="1" applyProtection="1">
      <alignment vertical="center" wrapText="1"/>
      <protection hidden="1"/>
    </xf>
    <xf numFmtId="164" fontId="12" fillId="0" borderId="12" xfId="6" quotePrefix="1" applyFont="1" applyFill="1" applyBorder="1" applyAlignment="1" applyProtection="1">
      <alignment horizontal="center" vertical="center" wrapText="1"/>
      <protection hidden="1"/>
    </xf>
    <xf numFmtId="2" fontId="12" fillId="0" borderId="12" xfId="3" applyNumberFormat="1" applyFont="1" applyFill="1" applyBorder="1" applyAlignment="1" applyProtection="1">
      <alignment vertical="center" wrapText="1"/>
      <protection hidden="1"/>
    </xf>
    <xf numFmtId="164" fontId="13" fillId="9" borderId="12" xfId="7" quotePrefix="1" applyNumberFormat="1" applyFont="1" applyFill="1" applyBorder="1" applyAlignment="1" applyProtection="1">
      <alignment horizontal="center" vertical="center"/>
      <protection hidden="1"/>
    </xf>
    <xf numFmtId="0" fontId="13" fillId="0" borderId="12" xfId="3" applyFont="1" applyFill="1" applyBorder="1" applyAlignment="1" applyProtection="1">
      <alignment vertical="center" wrapText="1"/>
      <protection hidden="1"/>
    </xf>
    <xf numFmtId="164" fontId="24" fillId="0" borderId="12" xfId="6" applyFont="1" applyFill="1" applyBorder="1" applyAlignment="1" applyProtection="1">
      <alignment vertical="center"/>
      <protection hidden="1"/>
    </xf>
    <xf numFmtId="2" fontId="12" fillId="0" borderId="12" xfId="2" applyNumberFormat="1" applyFont="1" applyFill="1" applyBorder="1" applyAlignment="1" applyProtection="1">
      <alignment horizontal="right" vertical="center" wrapText="1"/>
      <protection hidden="1"/>
    </xf>
    <xf numFmtId="164" fontId="24" fillId="0" borderId="12" xfId="7" applyNumberFormat="1" applyFont="1" applyFill="1" applyBorder="1" applyAlignment="1" applyProtection="1">
      <alignment horizontal="center" vertical="center"/>
      <protection hidden="1"/>
    </xf>
    <xf numFmtId="164" fontId="13" fillId="9" borderId="17" xfId="7" quotePrefix="1" applyNumberFormat="1" applyFont="1" applyFill="1" applyBorder="1" applyAlignment="1" applyProtection="1">
      <alignment horizontal="center" vertical="center"/>
      <protection hidden="1"/>
    </xf>
    <xf numFmtId="4" fontId="12" fillId="10" borderId="17" xfId="1" applyNumberFormat="1" applyFont="1" applyFill="1" applyBorder="1" applyAlignment="1" applyProtection="1">
      <alignment vertical="center"/>
      <protection hidden="1"/>
    </xf>
    <xf numFmtId="39" fontId="12" fillId="10" borderId="18" xfId="0" applyFont="1" applyFill="1" applyBorder="1" applyAlignment="1" applyProtection="1">
      <alignment vertical="center"/>
      <protection hidden="1"/>
    </xf>
    <xf numFmtId="4" fontId="15" fillId="0" borderId="17" xfId="6" applyNumberFormat="1" applyFont="1" applyFill="1" applyBorder="1" applyAlignment="1" applyProtection="1">
      <alignment horizontal="center" vertical="center" wrapText="1"/>
      <protection hidden="1"/>
    </xf>
    <xf numFmtId="4" fontId="16" fillId="9" borderId="17" xfId="6" applyNumberFormat="1" applyFont="1" applyFill="1" applyBorder="1" applyAlignment="1" applyProtection="1">
      <alignment vertical="center"/>
      <protection hidden="1"/>
    </xf>
    <xf numFmtId="4" fontId="13" fillId="10" borderId="17" xfId="6" applyNumberFormat="1" applyFont="1" applyFill="1" applyBorder="1" applyAlignment="1" applyProtection="1">
      <alignment vertical="center"/>
      <protection hidden="1"/>
    </xf>
    <xf numFmtId="164" fontId="13" fillId="10" borderId="18" xfId="6" applyFont="1" applyFill="1" applyBorder="1" applyAlignment="1" applyProtection="1">
      <alignment horizontal="right" vertical="center"/>
      <protection hidden="1"/>
    </xf>
    <xf numFmtId="39" fontId="12" fillId="10" borderId="18" xfId="2" applyNumberFormat="1" applyFont="1" applyFill="1" applyBorder="1" applyAlignment="1" applyProtection="1">
      <alignment horizontal="center" vertical="center" wrapText="1"/>
      <protection hidden="1"/>
    </xf>
    <xf numFmtId="4" fontId="13" fillId="0" borderId="17" xfId="6" applyNumberFormat="1" applyFont="1" applyFill="1" applyBorder="1" applyAlignment="1" applyProtection="1">
      <alignment vertical="center"/>
      <protection hidden="1"/>
    </xf>
    <xf numFmtId="4" fontId="15" fillId="9" borderId="17" xfId="6" applyNumberFormat="1" applyFont="1" applyFill="1" applyBorder="1" applyAlignment="1" applyProtection="1">
      <alignment vertical="center"/>
      <protection hidden="1"/>
    </xf>
    <xf numFmtId="4" fontId="13" fillId="9" borderId="17" xfId="6" applyNumberFormat="1" applyFont="1" applyFill="1" applyBorder="1" applyAlignment="1" applyProtection="1">
      <alignment vertical="center"/>
      <protection hidden="1"/>
    </xf>
    <xf numFmtId="10" fontId="13" fillId="10" borderId="18" xfId="5" applyNumberFormat="1" applyFont="1" applyFill="1" applyBorder="1" applyAlignment="1" applyProtection="1">
      <alignment horizontal="right" vertical="center"/>
      <protection hidden="1"/>
    </xf>
    <xf numFmtId="4" fontId="12" fillId="10" borderId="17" xfId="6" applyNumberFormat="1" applyFont="1" applyFill="1" applyBorder="1" applyAlignment="1" applyProtection="1">
      <alignment vertical="center"/>
      <protection hidden="1"/>
    </xf>
    <xf numFmtId="164" fontId="12" fillId="10" borderId="18" xfId="6" applyFont="1" applyFill="1" applyBorder="1" applyAlignment="1" applyProtection="1">
      <alignment horizontal="right" vertical="center"/>
      <protection hidden="1"/>
    </xf>
    <xf numFmtId="4" fontId="24" fillId="0" borderId="17" xfId="6" applyNumberFormat="1" applyFont="1" applyFill="1" applyBorder="1" applyAlignment="1" applyProtection="1">
      <alignment vertical="center"/>
      <protection hidden="1"/>
    </xf>
    <xf numFmtId="39" fontId="24" fillId="0" borderId="17" xfId="0" applyNumberFormat="1" applyFont="1" applyFill="1" applyBorder="1" applyAlignment="1" applyProtection="1">
      <alignment vertical="center"/>
      <protection hidden="1"/>
    </xf>
    <xf numFmtId="39" fontId="13" fillId="10" borderId="17" xfId="0" applyNumberFormat="1" applyFont="1" applyFill="1" applyBorder="1" applyAlignment="1" applyProtection="1">
      <alignment vertical="center"/>
      <protection hidden="1"/>
    </xf>
    <xf numFmtId="39" fontId="13" fillId="10" borderId="17" xfId="0" applyNumberFormat="1" applyFont="1" applyFill="1" applyBorder="1" applyAlignment="1" applyProtection="1">
      <alignment horizontal="right" vertical="center"/>
      <protection hidden="1"/>
    </xf>
    <xf numFmtId="0" fontId="12" fillId="10" borderId="18" xfId="3" applyFont="1" applyFill="1" applyBorder="1" applyAlignment="1" applyProtection="1">
      <alignment horizontal="right" vertical="center" wrapText="1"/>
      <protection hidden="1"/>
    </xf>
    <xf numFmtId="2" fontId="12" fillId="10" borderId="17" xfId="0" applyNumberFormat="1" applyFont="1" applyFill="1" applyBorder="1" applyAlignment="1" applyProtection="1">
      <alignment horizontal="right" vertical="center"/>
      <protection hidden="1"/>
    </xf>
    <xf numFmtId="39" fontId="12" fillId="10" borderId="18" xfId="0" applyFont="1" applyFill="1" applyBorder="1" applyAlignment="1" applyProtection="1">
      <alignment horizontal="center" vertical="center" wrapText="1"/>
      <protection hidden="1"/>
    </xf>
    <xf numFmtId="39" fontId="12" fillId="10" borderId="17" xfId="0" applyFont="1" applyFill="1" applyBorder="1" applyAlignment="1" applyProtection="1">
      <alignment horizontal="right" vertical="center"/>
      <protection hidden="1"/>
    </xf>
    <xf numFmtId="0" fontId="14" fillId="10" borderId="18" xfId="3" applyFont="1" applyFill="1" applyBorder="1" applyAlignment="1" applyProtection="1">
      <alignment horizontal="right" vertical="center" wrapText="1"/>
      <protection hidden="1"/>
    </xf>
    <xf numFmtId="39" fontId="13" fillId="0" borderId="17" xfId="0" applyNumberFormat="1" applyFont="1" applyFill="1" applyBorder="1" applyAlignment="1" applyProtection="1">
      <alignment vertical="center"/>
      <protection hidden="1"/>
    </xf>
    <xf numFmtId="164" fontId="14" fillId="10" borderId="18" xfId="6" applyFont="1" applyFill="1" applyBorder="1" applyAlignment="1" applyProtection="1">
      <alignment horizontal="right" vertical="center"/>
      <protection hidden="1"/>
    </xf>
    <xf numFmtId="4" fontId="12" fillId="10" borderId="18" xfId="6" applyNumberFormat="1" applyFont="1" applyFill="1" applyBorder="1" applyAlignment="1" applyProtection="1">
      <alignment vertical="center"/>
      <protection hidden="1"/>
    </xf>
    <xf numFmtId="39" fontId="13" fillId="10" borderId="18" xfId="0" applyNumberFormat="1" applyFont="1" applyFill="1" applyBorder="1" applyAlignment="1" applyProtection="1">
      <alignment vertical="center"/>
      <protection hidden="1"/>
    </xf>
    <xf numFmtId="0" fontId="13" fillId="10" borderId="18" xfId="3" applyFont="1" applyFill="1" applyBorder="1" applyAlignment="1" applyProtection="1">
      <alignment horizontal="right" vertical="center"/>
      <protection hidden="1"/>
    </xf>
    <xf numFmtId="0" fontId="12" fillId="10" borderId="18" xfId="3" applyFont="1" applyFill="1" applyBorder="1" applyAlignment="1" applyProtection="1">
      <alignment vertical="center" wrapText="1"/>
      <protection hidden="1"/>
    </xf>
    <xf numFmtId="39" fontId="12" fillId="10" borderId="17" xfId="2" applyNumberFormat="1" applyFont="1" applyFill="1" applyBorder="1" applyAlignment="1" applyProtection="1">
      <alignment horizontal="right" vertical="center"/>
      <protection hidden="1"/>
    </xf>
    <xf numFmtId="0" fontId="12" fillId="10" borderId="18" xfId="2" applyFont="1" applyFill="1" applyBorder="1" applyAlignment="1" applyProtection="1">
      <alignment horizontal="left" vertical="center"/>
      <protection hidden="1"/>
    </xf>
    <xf numFmtId="164" fontId="24" fillId="0" borderId="17" xfId="7" applyNumberFormat="1" applyFont="1" applyFill="1" applyBorder="1" applyAlignment="1" applyProtection="1">
      <alignment horizontal="center" vertical="center"/>
      <protection hidden="1"/>
    </xf>
    <xf numFmtId="164" fontId="13" fillId="10" borderId="17" xfId="6" applyFont="1" applyFill="1" applyBorder="1" applyAlignment="1" applyProtection="1">
      <alignment vertical="center"/>
      <protection hidden="1"/>
    </xf>
    <xf numFmtId="39" fontId="14" fillId="10" borderId="18" xfId="3" applyNumberFormat="1" applyFont="1" applyFill="1" applyBorder="1" applyAlignment="1" applyProtection="1">
      <alignment horizontal="right" vertical="center" wrapText="1"/>
      <protection hidden="1"/>
    </xf>
    <xf numFmtId="164" fontId="14" fillId="10" borderId="19" xfId="6" applyFont="1" applyFill="1" applyBorder="1" applyAlignment="1" applyProtection="1">
      <alignment vertical="center" wrapText="1"/>
      <protection hidden="1"/>
    </xf>
    <xf numFmtId="10" fontId="13" fillId="9" borderId="0" xfId="5" applyNumberFormat="1" applyFont="1" applyFill="1" applyBorder="1" applyAlignment="1" applyProtection="1">
      <alignment vertical="center"/>
      <protection hidden="1"/>
    </xf>
    <xf numFmtId="10" fontId="15" fillId="0" borderId="0" xfId="5" applyNumberFormat="1" applyFont="1" applyFill="1" applyBorder="1" applyAlignment="1" applyProtection="1">
      <alignment horizontal="center" vertical="center" wrapText="1"/>
      <protection hidden="1"/>
    </xf>
    <xf numFmtId="10" fontId="16" fillId="9" borderId="0" xfId="5" applyNumberFormat="1" applyFont="1" applyFill="1" applyBorder="1" applyAlignment="1" applyProtection="1">
      <alignment vertical="center"/>
      <protection hidden="1"/>
    </xf>
    <xf numFmtId="10" fontId="15" fillId="9" borderId="0" xfId="5" applyNumberFormat="1" applyFont="1" applyFill="1" applyBorder="1" applyAlignment="1" applyProtection="1">
      <alignment vertical="center"/>
      <protection hidden="1"/>
    </xf>
    <xf numFmtId="10" fontId="24" fillId="0" borderId="0" xfId="5" applyNumberFormat="1" applyFont="1" applyFill="1" applyBorder="1" applyAlignment="1" applyProtection="1">
      <alignment vertical="center"/>
      <protection hidden="1"/>
    </xf>
    <xf numFmtId="10" fontId="19" fillId="0" borderId="26" xfId="5" applyNumberFormat="1" applyFont="1" applyFill="1" applyBorder="1" applyAlignment="1" applyProtection="1">
      <alignment vertical="center"/>
      <protection hidden="1"/>
    </xf>
    <xf numFmtId="164" fontId="13" fillId="9" borderId="17" xfId="0" quotePrefix="1" applyNumberFormat="1" applyFont="1" applyFill="1" applyBorder="1" applyAlignment="1" applyProtection="1">
      <alignment horizontal="center" vertical="center"/>
      <protection hidden="1"/>
    </xf>
    <xf numFmtId="164" fontId="13" fillId="11" borderId="17" xfId="0" quotePrefix="1" applyNumberFormat="1" applyFont="1" applyFill="1" applyBorder="1" applyAlignment="1" applyProtection="1">
      <alignment horizontal="center" vertical="center"/>
      <protection locked="0"/>
    </xf>
    <xf numFmtId="4" fontId="12" fillId="11" borderId="17" xfId="1" applyNumberFormat="1" applyFont="1" applyFill="1" applyBorder="1" applyAlignment="1" applyProtection="1">
      <alignment vertical="center"/>
      <protection locked="0"/>
    </xf>
    <xf numFmtId="4" fontId="13" fillId="11" borderId="17" xfId="6" applyNumberFormat="1" applyFont="1" applyFill="1" applyBorder="1" applyAlignment="1" applyProtection="1">
      <alignment vertical="center"/>
      <protection locked="0"/>
    </xf>
    <xf numFmtId="4" fontId="12" fillId="11" borderId="17" xfId="6" applyNumberFormat="1" applyFont="1" applyFill="1" applyBorder="1" applyAlignment="1" applyProtection="1">
      <alignment vertical="center"/>
      <protection locked="0"/>
    </xf>
    <xf numFmtId="4" fontId="14" fillId="9" borderId="17" xfId="6" applyNumberFormat="1" applyFont="1" applyFill="1" applyBorder="1" applyAlignment="1" applyProtection="1">
      <alignment vertical="center" wrapText="1"/>
      <protection hidden="1"/>
    </xf>
    <xf numFmtId="4" fontId="12" fillId="0" borderId="17" xfId="6" applyNumberFormat="1" applyFont="1" applyFill="1" applyBorder="1" applyAlignment="1" applyProtection="1">
      <alignment vertical="center"/>
      <protection hidden="1"/>
    </xf>
    <xf numFmtId="0" fontId="13" fillId="11" borderId="17" xfId="3" applyFont="1" applyFill="1" applyBorder="1" applyAlignment="1" applyProtection="1">
      <alignment vertical="center" wrapText="1"/>
      <protection locked="0"/>
    </xf>
    <xf numFmtId="4" fontId="17" fillId="11" borderId="17" xfId="3" applyNumberFormat="1" applyFont="1" applyFill="1" applyBorder="1" applyAlignment="1" applyProtection="1">
      <alignment vertical="center"/>
      <protection locked="0"/>
    </xf>
    <xf numFmtId="4" fontId="17" fillId="0" borderId="17" xfId="3" applyNumberFormat="1" applyFont="1" applyFill="1" applyBorder="1" applyAlignment="1" applyProtection="1">
      <alignment vertical="center"/>
      <protection hidden="1"/>
    </xf>
    <xf numFmtId="4" fontId="20" fillId="9" borderId="17" xfId="3" applyNumberFormat="1" applyFont="1" applyFill="1" applyBorder="1" applyAlignment="1" applyProtection="1">
      <alignment vertical="center"/>
      <protection hidden="1"/>
    </xf>
    <xf numFmtId="4" fontId="25" fillId="0" borderId="17" xfId="6" applyNumberFormat="1" applyFont="1" applyFill="1" applyBorder="1" applyAlignment="1" applyProtection="1">
      <alignment vertical="center" wrapText="1"/>
      <protection hidden="1"/>
    </xf>
    <xf numFmtId="4" fontId="18" fillId="11" borderId="17" xfId="6" applyNumberFormat="1" applyFont="1" applyFill="1" applyBorder="1" applyAlignment="1" applyProtection="1">
      <alignment vertical="center" wrapText="1"/>
      <protection locked="0"/>
    </xf>
    <xf numFmtId="164" fontId="24" fillId="0" borderId="17" xfId="0" quotePrefix="1" applyNumberFormat="1" applyFont="1" applyFill="1" applyBorder="1" applyAlignment="1" applyProtection="1">
      <alignment horizontal="center" vertical="center"/>
      <protection hidden="1"/>
    </xf>
    <xf numFmtId="4" fontId="12" fillId="11" borderId="17" xfId="6" applyNumberFormat="1" applyFont="1" applyFill="1" applyBorder="1" applyAlignment="1" applyProtection="1">
      <alignment vertical="center" wrapText="1"/>
      <protection locked="0"/>
    </xf>
    <xf numFmtId="4" fontId="14" fillId="9" borderId="17" xfId="6" applyNumberFormat="1" applyFont="1" applyFill="1" applyBorder="1" applyAlignment="1" applyProtection="1">
      <alignment vertical="center"/>
      <protection hidden="1"/>
    </xf>
    <xf numFmtId="4" fontId="16" fillId="9" borderId="17" xfId="6" applyNumberFormat="1" applyFont="1" applyFill="1" applyBorder="1" applyAlignment="1" applyProtection="1">
      <alignment vertical="center" wrapText="1"/>
      <protection hidden="1"/>
    </xf>
    <xf numFmtId="4" fontId="13" fillId="11" borderId="17" xfId="3" applyNumberFormat="1" applyFont="1" applyFill="1" applyBorder="1" applyAlignment="1" applyProtection="1">
      <alignment vertical="center" wrapText="1"/>
      <protection locked="0"/>
    </xf>
    <xf numFmtId="4" fontId="12" fillId="11" borderId="17" xfId="6" quotePrefix="1" applyNumberFormat="1" applyFont="1" applyFill="1" applyBorder="1" applyAlignment="1" applyProtection="1">
      <alignment horizontal="center" vertical="center" wrapText="1"/>
      <protection locked="0"/>
    </xf>
    <xf numFmtId="164" fontId="13" fillId="0" borderId="17" xfId="0" quotePrefix="1" applyNumberFormat="1" applyFont="1" applyFill="1" applyBorder="1" applyAlignment="1" applyProtection="1">
      <alignment horizontal="center" vertical="center"/>
      <protection hidden="1"/>
    </xf>
    <xf numFmtId="4" fontId="13" fillId="0" borderId="17" xfId="3" applyNumberFormat="1" applyFont="1" applyFill="1" applyBorder="1" applyAlignment="1" applyProtection="1">
      <alignment vertical="center" wrapText="1"/>
      <protection hidden="1"/>
    </xf>
    <xf numFmtId="4" fontId="23" fillId="0" borderId="17" xfId="6" applyNumberFormat="1" applyFont="1" applyFill="1" applyBorder="1" applyAlignment="1" applyProtection="1">
      <alignment vertical="center"/>
      <protection hidden="1"/>
    </xf>
    <xf numFmtId="2" fontId="12" fillId="11" borderId="17" xfId="2" applyNumberFormat="1" applyFont="1" applyFill="1" applyBorder="1" applyAlignment="1" applyProtection="1">
      <alignment horizontal="right" vertical="center"/>
      <protection locked="0"/>
    </xf>
    <xf numFmtId="4" fontId="12" fillId="0" borderId="17" xfId="6" applyNumberFormat="1" applyFont="1" applyFill="1" applyBorder="1" applyAlignment="1" applyProtection="1">
      <alignment vertical="center" wrapText="1"/>
      <protection hidden="1"/>
    </xf>
    <xf numFmtId="4" fontId="12" fillId="11" borderId="17" xfId="6" applyNumberFormat="1" applyFont="1" applyFill="1" applyBorder="1" applyAlignment="1" applyProtection="1">
      <alignment vertical="center" wrapText="1"/>
      <protection hidden="1"/>
    </xf>
    <xf numFmtId="39" fontId="15" fillId="8" borderId="27" xfId="3" applyNumberFormat="1" applyFont="1" applyFill="1" applyBorder="1" applyAlignment="1" applyProtection="1">
      <alignment horizontal="center" vertical="center"/>
      <protection hidden="1"/>
    </xf>
    <xf numFmtId="39" fontId="15" fillId="8" borderId="28" xfId="3" applyNumberFormat="1" applyFont="1" applyFill="1" applyBorder="1" applyAlignment="1" applyProtection="1">
      <alignment horizontal="left" vertical="center"/>
      <protection hidden="1"/>
    </xf>
    <xf numFmtId="39" fontId="15" fillId="8" borderId="29" xfId="3" applyNumberFormat="1" applyFont="1" applyFill="1" applyBorder="1" applyAlignment="1" applyProtection="1">
      <alignment horizontal="center" vertical="center"/>
      <protection hidden="1"/>
    </xf>
    <xf numFmtId="164" fontId="15" fillId="8" borderId="30" xfId="6" applyFont="1" applyFill="1" applyBorder="1" applyAlignment="1" applyProtection="1">
      <alignment vertical="center"/>
      <protection hidden="1"/>
    </xf>
    <xf numFmtId="4" fontId="15" fillId="8" borderId="27" xfId="6" applyNumberFormat="1" applyFont="1" applyFill="1" applyBorder="1" applyAlignment="1" applyProtection="1">
      <alignment horizontal="center" vertical="center" wrapText="1"/>
      <protection hidden="1"/>
    </xf>
    <xf numFmtId="164" fontId="15" fillId="8" borderId="31" xfId="6" applyFont="1" applyFill="1" applyBorder="1" applyAlignment="1" applyProtection="1">
      <alignment horizontal="center" vertical="center" wrapText="1"/>
      <protection hidden="1"/>
    </xf>
    <xf numFmtId="39" fontId="15" fillId="8" borderId="28" xfId="3" applyNumberFormat="1" applyFont="1" applyFill="1" applyBorder="1" applyAlignment="1" applyProtection="1">
      <alignment horizontal="center" vertical="center" wrapText="1"/>
      <protection hidden="1"/>
    </xf>
    <xf numFmtId="10" fontId="15" fillId="8" borderId="32" xfId="5" applyNumberFormat="1" applyFont="1" applyFill="1" applyBorder="1" applyAlignment="1" applyProtection="1">
      <alignment horizontal="center" vertical="center" wrapText="1"/>
      <protection hidden="1"/>
    </xf>
    <xf numFmtId="4" fontId="15" fillId="8" borderId="31" xfId="6" applyNumberFormat="1" applyFont="1" applyFill="1" applyBorder="1" applyAlignment="1" applyProtection="1">
      <alignment horizontal="center" vertical="center" wrapText="1"/>
      <protection hidden="1"/>
    </xf>
    <xf numFmtId="164" fontId="13" fillId="10" borderId="33" xfId="6" applyFont="1" applyFill="1" applyBorder="1" applyAlignment="1" applyProtection="1">
      <alignment vertical="center"/>
      <protection hidden="1"/>
    </xf>
    <xf numFmtId="164" fontId="13" fillId="10" borderId="37" xfId="6" applyFont="1" applyFill="1" applyBorder="1" applyAlignment="1" applyProtection="1">
      <alignment vertical="center"/>
      <protection hidden="1"/>
    </xf>
    <xf numFmtId="39" fontId="14" fillId="10" borderId="34" xfId="3" applyNumberFormat="1" applyFont="1" applyFill="1" applyBorder="1" applyAlignment="1" applyProtection="1">
      <alignment horizontal="right" vertical="center" wrapText="1"/>
      <protection hidden="1"/>
    </xf>
    <xf numFmtId="4" fontId="12" fillId="11" borderId="33" xfId="6" applyNumberFormat="1" applyFont="1" applyFill="1" applyBorder="1" applyAlignment="1" applyProtection="1">
      <alignment vertical="center" wrapText="1"/>
      <protection hidden="1"/>
    </xf>
    <xf numFmtId="164" fontId="13" fillId="11" borderId="37" xfId="6" applyFont="1" applyFill="1" applyBorder="1" applyAlignment="1" applyProtection="1">
      <alignment vertical="center"/>
      <protection hidden="1"/>
    </xf>
    <xf numFmtId="39" fontId="14" fillId="11" borderId="34" xfId="3" applyNumberFormat="1" applyFont="1" applyFill="1" applyBorder="1" applyAlignment="1" applyProtection="1">
      <alignment horizontal="right" vertical="center" wrapText="1"/>
      <protection hidden="1"/>
    </xf>
    <xf numFmtId="0" fontId="13" fillId="8" borderId="33" xfId="3" applyFont="1" applyFill="1" applyBorder="1" applyAlignment="1" applyProtection="1">
      <alignment horizontal="center" vertical="center"/>
      <protection hidden="1"/>
    </xf>
    <xf numFmtId="0" fontId="12" fillId="8" borderId="34" xfId="3" applyFont="1" applyFill="1" applyBorder="1" applyAlignment="1" applyProtection="1">
      <alignment vertical="center" wrapText="1"/>
      <protection hidden="1"/>
    </xf>
    <xf numFmtId="0" fontId="13" fillId="8" borderId="35" xfId="3" applyFont="1" applyFill="1" applyBorder="1" applyAlignment="1" applyProtection="1">
      <alignment horizontal="center" vertical="center"/>
      <protection hidden="1"/>
    </xf>
    <xf numFmtId="164" fontId="13" fillId="8" borderId="36" xfId="6" applyFont="1" applyFill="1" applyBorder="1" applyAlignment="1" applyProtection="1">
      <alignment vertical="center"/>
      <protection hidden="1"/>
    </xf>
    <xf numFmtId="0" fontId="13" fillId="8" borderId="17" xfId="3" applyFont="1" applyFill="1" applyBorder="1" applyAlignment="1" applyProtection="1">
      <alignment horizontal="center" vertical="center"/>
      <protection hidden="1"/>
    </xf>
    <xf numFmtId="0" fontId="12" fillId="8" borderId="18" xfId="3" applyFont="1" applyFill="1" applyBorder="1" applyAlignment="1" applyProtection="1">
      <alignment vertical="center" wrapText="1"/>
      <protection hidden="1"/>
    </xf>
    <xf numFmtId="0" fontId="13" fillId="8" borderId="22" xfId="3" applyFont="1" applyFill="1" applyBorder="1" applyAlignment="1" applyProtection="1">
      <alignment horizontal="center" vertical="center"/>
      <protection hidden="1"/>
    </xf>
    <xf numFmtId="164" fontId="13" fillId="8" borderId="12" xfId="6" applyFont="1" applyFill="1" applyBorder="1" applyAlignment="1" applyProtection="1">
      <alignment vertical="center"/>
      <protection hidden="1"/>
    </xf>
    <xf numFmtId="0" fontId="13" fillId="8" borderId="19" xfId="3" applyFont="1" applyFill="1" applyBorder="1" applyAlignment="1" applyProtection="1">
      <alignment horizontal="center" vertical="center"/>
      <protection hidden="1"/>
    </xf>
    <xf numFmtId="0" fontId="13" fillId="8" borderId="21" xfId="3" applyFont="1" applyFill="1" applyBorder="1" applyAlignment="1" applyProtection="1">
      <alignment vertical="center" wrapText="1"/>
      <protection hidden="1"/>
    </xf>
    <xf numFmtId="0" fontId="13" fillId="8" borderId="23" xfId="3" applyFont="1" applyFill="1" applyBorder="1" applyAlignment="1" applyProtection="1">
      <alignment horizontal="center" vertical="center"/>
      <protection hidden="1"/>
    </xf>
    <xf numFmtId="164" fontId="13" fillId="8" borderId="25" xfId="6" applyFont="1" applyFill="1" applyBorder="1" applyAlignment="1" applyProtection="1">
      <alignment vertical="center"/>
      <protection hidden="1"/>
    </xf>
    <xf numFmtId="10" fontId="13" fillId="7" borderId="38" xfId="5" applyNumberFormat="1" applyFont="1" applyFill="1" applyBorder="1" applyAlignment="1" applyProtection="1">
      <alignment vertical="center"/>
      <protection hidden="1"/>
    </xf>
    <xf numFmtId="10" fontId="13" fillId="7" borderId="0" xfId="5" applyNumberFormat="1" applyFont="1" applyFill="1" applyBorder="1" applyAlignment="1" applyProtection="1">
      <alignment vertical="center"/>
      <protection hidden="1"/>
    </xf>
    <xf numFmtId="39" fontId="14" fillId="10" borderId="21" xfId="3" applyNumberFormat="1" applyFont="1" applyFill="1" applyBorder="1" applyAlignment="1" applyProtection="1">
      <alignment horizontal="right" vertical="center" wrapText="1"/>
      <protection hidden="1"/>
    </xf>
    <xf numFmtId="4" fontId="10" fillId="11" borderId="39" xfId="6" applyNumberFormat="1" applyFont="1" applyFill="1" applyBorder="1" applyAlignment="1" applyProtection="1">
      <alignment vertical="center"/>
      <protection hidden="1"/>
    </xf>
    <xf numFmtId="164" fontId="14" fillId="10" borderId="20" xfId="6" applyFont="1" applyFill="1" applyBorder="1" applyAlignment="1" applyProtection="1">
      <alignment horizontal="left" vertical="center" wrapText="1"/>
      <protection hidden="1"/>
    </xf>
    <xf numFmtId="164" fontId="21" fillId="11" borderId="20" xfId="6" applyFont="1" applyFill="1" applyBorder="1" applyAlignment="1" applyProtection="1">
      <alignment horizontal="left" vertical="center" wrapText="1"/>
      <protection hidden="1"/>
    </xf>
    <xf numFmtId="39" fontId="3" fillId="0" borderId="0" xfId="0" applyNumberFormat="1" applyFont="1" applyFill="1" applyBorder="1" applyAlignment="1" applyProtection="1">
      <alignment horizontal="left" vertical="center"/>
    </xf>
    <xf numFmtId="39" fontId="3" fillId="0" borderId="0" xfId="0" applyNumberFormat="1" applyFont="1" applyBorder="1" applyAlignment="1">
      <alignment horizontal="left" vertical="center"/>
    </xf>
    <xf numFmtId="9" fontId="3" fillId="0" borderId="0" xfId="0" applyNumberFormat="1" applyFont="1" applyBorder="1" applyAlignment="1">
      <alignment horizontal="center" vertical="center"/>
    </xf>
    <xf numFmtId="39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39" fontId="0" fillId="0" borderId="0" xfId="0" applyNumberFormat="1" applyFill="1" applyAlignment="1">
      <alignment vertical="center"/>
    </xf>
    <xf numFmtId="39" fontId="0" fillId="4" borderId="0" xfId="0" applyNumberFormat="1" applyFill="1" applyAlignment="1">
      <alignment vertical="center"/>
    </xf>
    <xf numFmtId="39" fontId="3" fillId="0" borderId="0" xfId="0" applyNumberFormat="1" applyFont="1" applyBorder="1" applyAlignment="1" applyProtection="1">
      <alignment horizontal="left" vertical="center"/>
    </xf>
    <xf numFmtId="39" fontId="4" fillId="0" borderId="0" xfId="0" applyNumberFormat="1" applyFont="1" applyAlignment="1">
      <alignment horizontal="left" vertical="center"/>
    </xf>
    <xf numFmtId="9" fontId="5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left" vertical="center"/>
    </xf>
    <xf numFmtId="39" fontId="5" fillId="0" borderId="0" xfId="0" applyNumberFormat="1" applyFont="1" applyFill="1" applyAlignment="1">
      <alignment vertical="center"/>
    </xf>
    <xf numFmtId="39" fontId="5" fillId="4" borderId="0" xfId="0" applyNumberFormat="1" applyFont="1" applyFill="1" applyAlignment="1">
      <alignment vertical="center"/>
    </xf>
    <xf numFmtId="39" fontId="5" fillId="0" borderId="0" xfId="0" applyNumberFormat="1" applyFont="1" applyAlignment="1">
      <alignment vertical="center"/>
    </xf>
    <xf numFmtId="164" fontId="4" fillId="0" borderId="0" xfId="7" applyFont="1" applyAlignment="1">
      <alignment horizontal="center" vertical="center"/>
    </xf>
    <xf numFmtId="39" fontId="4" fillId="2" borderId="1" xfId="0" applyNumberFormat="1" applyFont="1" applyFill="1" applyBorder="1" applyAlignment="1">
      <alignment horizontal="center" vertical="center"/>
    </xf>
    <xf numFmtId="39" fontId="4" fillId="2" borderId="2" xfId="0" applyNumberFormat="1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39" fontId="4" fillId="0" borderId="2" xfId="0" applyNumberFormat="1" applyFont="1" applyFill="1" applyBorder="1" applyAlignment="1">
      <alignment horizontal="center" vertical="center"/>
    </xf>
    <xf numFmtId="9" fontId="4" fillId="2" borderId="0" xfId="0" applyNumberFormat="1" applyFont="1" applyFill="1" applyBorder="1" applyAlignment="1">
      <alignment horizontal="center" vertical="center"/>
    </xf>
    <xf numFmtId="39" fontId="4" fillId="4" borderId="0" xfId="0" applyNumberFormat="1" applyFont="1" applyFill="1" applyBorder="1" applyAlignment="1">
      <alignment horizontal="center" vertical="center"/>
    </xf>
    <xf numFmtId="39" fontId="4" fillId="0" borderId="0" xfId="0" applyNumberFormat="1" applyFont="1" applyFill="1" applyBorder="1" applyAlignment="1">
      <alignment horizontal="center" vertical="center"/>
    </xf>
    <xf numFmtId="39" fontId="4" fillId="2" borderId="0" xfId="0" applyNumberFormat="1" applyFont="1" applyFill="1" applyBorder="1" applyAlignment="1">
      <alignment horizontal="center" vertical="center"/>
    </xf>
    <xf numFmtId="39" fontId="4" fillId="2" borderId="3" xfId="0" applyNumberFormat="1" applyFont="1" applyFill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39" fontId="4" fillId="0" borderId="4" xfId="0" applyNumberFormat="1" applyFont="1" applyFill="1" applyBorder="1" applyAlignment="1">
      <alignment horizontal="center" vertical="center"/>
    </xf>
    <xf numFmtId="39" fontId="4" fillId="2" borderId="4" xfId="0" applyNumberFormat="1" applyFont="1" applyFill="1" applyBorder="1" applyAlignment="1">
      <alignment horizontal="center" vertical="center"/>
    </xf>
    <xf numFmtId="39" fontId="4" fillId="2" borderId="4" xfId="0" applyNumberFormat="1" applyFont="1" applyFill="1" applyBorder="1" applyAlignment="1">
      <alignment horizontal="center" vertical="center" wrapText="1"/>
    </xf>
    <xf numFmtId="164" fontId="4" fillId="2" borderId="4" xfId="7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4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 vertical="center"/>
    </xf>
    <xf numFmtId="39" fontId="4" fillId="0" borderId="3" xfId="0" applyNumberFormat="1" applyFont="1" applyFill="1" applyBorder="1" applyAlignment="1">
      <alignment horizontal="center" vertical="center"/>
    </xf>
    <xf numFmtId="39" fontId="4" fillId="0" borderId="5" xfId="0" applyNumberFormat="1" applyFont="1" applyFill="1" applyBorder="1" applyAlignment="1">
      <alignment horizontal="center" vertical="center"/>
    </xf>
    <xf numFmtId="39" fontId="4" fillId="0" borderId="5" xfId="0" applyNumberFormat="1" applyFont="1" applyFill="1" applyBorder="1" applyAlignment="1">
      <alignment vertical="center" wrapText="1"/>
    </xf>
    <xf numFmtId="9" fontId="4" fillId="0" borderId="5" xfId="5" applyNumberFormat="1" applyFont="1" applyFill="1" applyBorder="1" applyAlignment="1">
      <alignment horizontal="center" vertical="center"/>
    </xf>
    <xf numFmtId="164" fontId="4" fillId="0" borderId="5" xfId="7" applyFont="1" applyFill="1" applyBorder="1" applyAlignment="1">
      <alignment horizontal="center" vertical="center" wrapText="1"/>
    </xf>
    <xf numFmtId="9" fontId="5" fillId="0" borderId="4" xfId="5" applyNumberFormat="1" applyFont="1" applyFill="1" applyBorder="1" applyAlignment="1">
      <alignment vertical="center"/>
    </xf>
    <xf numFmtId="164" fontId="5" fillId="0" borderId="4" xfId="7" applyFont="1" applyFill="1" applyBorder="1" applyAlignment="1">
      <alignment vertical="center"/>
    </xf>
    <xf numFmtId="9" fontId="5" fillId="0" borderId="0" xfId="7" applyNumberFormat="1" applyFont="1" applyFill="1" applyBorder="1" applyAlignment="1">
      <alignment vertical="center"/>
    </xf>
    <xf numFmtId="164" fontId="5" fillId="4" borderId="0" xfId="7" applyFont="1" applyFill="1" applyBorder="1" applyAlignment="1">
      <alignment vertical="center"/>
    </xf>
    <xf numFmtId="164" fontId="5" fillId="0" borderId="0" xfId="7" applyFont="1" applyFill="1" applyBorder="1" applyAlignment="1">
      <alignment vertical="center"/>
    </xf>
    <xf numFmtId="39" fontId="4" fillId="0" borderId="6" xfId="0" applyNumberFormat="1" applyFont="1" applyFill="1" applyBorder="1" applyAlignment="1">
      <alignment horizontal="center" vertical="center"/>
    </xf>
    <xf numFmtId="39" fontId="4" fillId="0" borderId="6" xfId="0" applyNumberFormat="1" applyFont="1" applyFill="1" applyBorder="1" applyAlignment="1">
      <alignment vertical="center" wrapText="1"/>
    </xf>
    <xf numFmtId="9" fontId="4" fillId="0" borderId="6" xfId="5" applyNumberFormat="1" applyFont="1" applyFill="1" applyBorder="1" applyAlignment="1">
      <alignment horizontal="center" vertical="center"/>
    </xf>
    <xf numFmtId="164" fontId="4" fillId="0" borderId="6" xfId="7" applyFont="1" applyFill="1" applyBorder="1" applyAlignment="1">
      <alignment horizontal="center" vertical="center" wrapText="1"/>
    </xf>
    <xf numFmtId="39" fontId="4" fillId="0" borderId="1" xfId="0" applyNumberFormat="1" applyFont="1" applyFill="1" applyBorder="1" applyAlignment="1">
      <alignment horizontal="right" vertical="center"/>
    </xf>
    <xf numFmtId="39" fontId="4" fillId="0" borderId="2" xfId="0" applyNumberFormat="1" applyFont="1" applyFill="1" applyBorder="1" applyAlignment="1">
      <alignment horizontal="right" vertical="center"/>
    </xf>
    <xf numFmtId="9" fontId="4" fillId="0" borderId="2" xfId="0" applyNumberFormat="1" applyFont="1" applyFill="1" applyBorder="1" applyAlignment="1">
      <alignment horizontal="right" vertical="center"/>
    </xf>
    <xf numFmtId="39" fontId="4" fillId="0" borderId="3" xfId="0" applyNumberFormat="1" applyFont="1" applyFill="1" applyBorder="1" applyAlignment="1">
      <alignment horizontal="right" vertical="center"/>
    </xf>
    <xf numFmtId="9" fontId="4" fillId="0" borderId="0" xfId="0" applyNumberFormat="1" applyFont="1" applyFill="1" applyBorder="1" applyAlignment="1">
      <alignment horizontal="right" vertical="center"/>
    </xf>
    <xf numFmtId="39" fontId="4" fillId="4" borderId="0" xfId="0" applyNumberFormat="1" applyFont="1" applyFill="1" applyBorder="1" applyAlignment="1">
      <alignment horizontal="right" vertical="center"/>
    </xf>
    <xf numFmtId="39" fontId="4" fillId="0" borderId="0" xfId="0" applyNumberFormat="1" applyFont="1" applyFill="1" applyBorder="1" applyAlignment="1">
      <alignment horizontal="right" vertical="center"/>
    </xf>
    <xf numFmtId="9" fontId="5" fillId="0" borderId="4" xfId="7" applyNumberFormat="1" applyFont="1" applyFill="1" applyBorder="1" applyAlignment="1">
      <alignment vertical="center"/>
    </xf>
    <xf numFmtId="9" fontId="4" fillId="0" borderId="7" xfId="5" applyNumberFormat="1" applyFont="1" applyFill="1" applyBorder="1" applyAlignment="1">
      <alignment horizontal="center" vertical="center"/>
    </xf>
    <xf numFmtId="3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64" fontId="4" fillId="0" borderId="4" xfId="7" applyFont="1" applyFill="1" applyBorder="1" applyAlignment="1">
      <alignment horizontal="center" vertical="center"/>
    </xf>
    <xf numFmtId="9" fontId="4" fillId="0" borderId="4" xfId="5" applyNumberFormat="1" applyFont="1" applyFill="1" applyBorder="1" applyAlignment="1">
      <alignment vertical="center"/>
    </xf>
    <xf numFmtId="164" fontId="4" fillId="0" borderId="4" xfId="7" applyFont="1" applyFill="1" applyBorder="1" applyAlignment="1">
      <alignment vertical="center"/>
    </xf>
    <xf numFmtId="9" fontId="4" fillId="0" borderId="0" xfId="7" applyNumberFormat="1" applyFont="1" applyFill="1" applyBorder="1" applyAlignment="1">
      <alignment vertical="center"/>
    </xf>
    <xf numFmtId="164" fontId="4" fillId="4" borderId="0" xfId="7" applyFont="1" applyFill="1" applyBorder="1" applyAlignment="1">
      <alignment vertical="center"/>
    </xf>
    <xf numFmtId="164" fontId="4" fillId="0" borderId="0" xfId="7" applyFont="1" applyFill="1" applyBorder="1" applyAlignment="1">
      <alignment vertical="center"/>
    </xf>
    <xf numFmtId="9" fontId="4" fillId="0" borderId="4" xfId="0" applyNumberFormat="1" applyFont="1" applyFill="1" applyBorder="1" applyAlignment="1">
      <alignment horizontal="center" vertical="center"/>
    </xf>
    <xf numFmtId="39" fontId="5" fillId="0" borderId="0" xfId="0" applyNumberFormat="1" applyFont="1" applyFill="1" applyAlignment="1">
      <alignment horizontal="center" vertical="center"/>
    </xf>
    <xf numFmtId="39" fontId="5" fillId="0" borderId="0" xfId="0" applyNumberFormat="1" applyFont="1" applyFill="1" applyAlignment="1">
      <alignment vertical="center" wrapText="1"/>
    </xf>
    <xf numFmtId="9" fontId="5" fillId="0" borderId="0" xfId="5" applyNumberFormat="1" applyFont="1" applyFill="1" applyAlignment="1">
      <alignment horizontal="center" vertical="center"/>
    </xf>
    <xf numFmtId="164" fontId="5" fillId="0" borderId="0" xfId="7" applyFont="1" applyFill="1" applyAlignment="1">
      <alignment horizontal="center" vertical="center"/>
    </xf>
    <xf numFmtId="9" fontId="5" fillId="0" borderId="0" xfId="5" applyNumberFormat="1" applyFont="1" applyFill="1" applyAlignment="1">
      <alignment vertical="center"/>
    </xf>
    <xf numFmtId="164" fontId="5" fillId="0" borderId="0" xfId="7" applyFont="1" applyFill="1" applyAlignment="1">
      <alignment vertical="center"/>
    </xf>
    <xf numFmtId="9" fontId="5" fillId="0" borderId="0" xfId="0" applyNumberFormat="1" applyFont="1" applyFill="1" applyAlignment="1">
      <alignment vertical="center"/>
    </xf>
    <xf numFmtId="39" fontId="4" fillId="5" borderId="1" xfId="0" applyNumberFormat="1" applyFont="1" applyFill="1" applyBorder="1" applyAlignment="1">
      <alignment horizontal="left" vertical="center"/>
    </xf>
    <xf numFmtId="39" fontId="4" fillId="5" borderId="2" xfId="0" applyNumberFormat="1" applyFont="1" applyFill="1" applyBorder="1" applyAlignment="1">
      <alignment horizontal="center" vertical="center"/>
    </xf>
    <xf numFmtId="9" fontId="4" fillId="5" borderId="2" xfId="0" applyNumberFormat="1" applyFont="1" applyFill="1" applyBorder="1" applyAlignment="1">
      <alignment horizontal="center" vertical="center"/>
    </xf>
    <xf numFmtId="39" fontId="4" fillId="5" borderId="3" xfId="0" applyNumberFormat="1" applyFont="1" applyFill="1" applyBorder="1" applyAlignment="1">
      <alignment horizontal="center" vertical="center"/>
    </xf>
    <xf numFmtId="9" fontId="4" fillId="5" borderId="4" xfId="0" applyNumberFormat="1" applyFont="1" applyFill="1" applyBorder="1" applyAlignment="1">
      <alignment horizontal="right" vertical="center"/>
    </xf>
    <xf numFmtId="39" fontId="4" fillId="4" borderId="4" xfId="0" applyNumberFormat="1" applyFont="1" applyFill="1" applyBorder="1" applyAlignment="1">
      <alignment horizontal="left" vertical="center"/>
    </xf>
    <xf numFmtId="39" fontId="4" fillId="5" borderId="4" xfId="0" applyNumberFormat="1" applyFont="1" applyFill="1" applyBorder="1" applyAlignment="1">
      <alignment horizontal="left" vertical="center"/>
    </xf>
    <xf numFmtId="39" fontId="4" fillId="5" borderId="4" xfId="0" applyNumberFormat="1" applyFont="1" applyFill="1" applyBorder="1" applyAlignment="1">
      <alignment horizontal="right" vertical="center"/>
    </xf>
    <xf numFmtId="39" fontId="4" fillId="5" borderId="4" xfId="0" applyNumberFormat="1" applyFont="1" applyFill="1" applyBorder="1" applyAlignment="1">
      <alignment vertical="center"/>
    </xf>
    <xf numFmtId="39" fontId="5" fillId="5" borderId="0" xfId="0" applyNumberFormat="1" applyFont="1" applyFill="1" applyAlignment="1">
      <alignment vertical="center"/>
    </xf>
    <xf numFmtId="39" fontId="4" fillId="5" borderId="4" xfId="0" applyNumberFormat="1" applyFont="1" applyFill="1" applyBorder="1" applyAlignment="1">
      <alignment horizontal="center" vertical="center"/>
    </xf>
    <xf numFmtId="39" fontId="4" fillId="5" borderId="4" xfId="0" applyNumberFormat="1" applyFont="1" applyFill="1" applyBorder="1" applyAlignment="1">
      <alignment horizontal="center" vertical="center" wrapText="1"/>
    </xf>
    <xf numFmtId="9" fontId="4" fillId="5" borderId="4" xfId="0" applyNumberFormat="1" applyFont="1" applyFill="1" applyBorder="1" applyAlignment="1">
      <alignment horizontal="center" vertical="center"/>
    </xf>
    <xf numFmtId="164" fontId="4" fillId="5" borderId="4" xfId="7" applyFont="1" applyFill="1" applyBorder="1" applyAlignment="1">
      <alignment horizontal="center" vertical="center"/>
    </xf>
    <xf numFmtId="165" fontId="4" fillId="5" borderId="4" xfId="0" applyNumberFormat="1" applyFont="1" applyFill="1" applyBorder="1" applyAlignment="1">
      <alignment horizontal="center" vertical="center"/>
    </xf>
    <xf numFmtId="4" fontId="4" fillId="5" borderId="4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4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39" fontId="5" fillId="0" borderId="4" xfId="0" applyNumberFormat="1" applyFont="1" applyFill="1" applyBorder="1" applyAlignment="1">
      <alignment vertical="center"/>
    </xf>
    <xf numFmtId="166" fontId="4" fillId="6" borderId="5" xfId="7" applyNumberFormat="1" applyFont="1" applyFill="1" applyBorder="1" applyAlignment="1">
      <alignment horizontal="center" vertical="center" wrapText="1"/>
    </xf>
    <xf numFmtId="9" fontId="5" fillId="6" borderId="4" xfId="5" applyNumberFormat="1" applyFont="1" applyFill="1" applyBorder="1" applyAlignment="1">
      <alignment vertical="center"/>
    </xf>
    <xf numFmtId="4" fontId="5" fillId="6" borderId="4" xfId="7" applyNumberFormat="1" applyFont="1" applyFill="1" applyBorder="1" applyAlignment="1">
      <alignment vertical="center"/>
    </xf>
    <xf numFmtId="4" fontId="5" fillId="0" borderId="4" xfId="7" applyNumberFormat="1" applyFont="1" applyFill="1" applyBorder="1" applyAlignment="1">
      <alignment vertical="center"/>
    </xf>
    <xf numFmtId="4" fontId="5" fillId="4" borderId="4" xfId="7" applyNumberFormat="1" applyFont="1" applyFill="1" applyBorder="1" applyAlignment="1">
      <alignment vertical="center"/>
    </xf>
    <xf numFmtId="9" fontId="5" fillId="0" borderId="6" xfId="7" applyNumberFormat="1" applyFont="1" applyFill="1" applyBorder="1" applyAlignment="1">
      <alignment horizontal="right"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/>
    </xf>
    <xf numFmtId="9" fontId="4" fillId="6" borderId="2" xfId="0" applyNumberFormat="1" applyFont="1" applyFill="1" applyBorder="1" applyAlignment="1">
      <alignment horizontal="right" vertical="center"/>
    </xf>
    <xf numFmtId="4" fontId="4" fillId="6" borderId="2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9" fontId="4" fillId="0" borderId="4" xfId="0" applyNumberFormat="1" applyFon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39" fontId="4" fillId="0" borderId="4" xfId="0" applyNumberFormat="1" applyFont="1" applyFill="1" applyBorder="1" applyAlignment="1">
      <alignment horizontal="right" vertical="center"/>
    </xf>
    <xf numFmtId="9" fontId="5" fillId="0" borderId="4" xfId="0" applyNumberFormat="1" applyFont="1" applyFill="1" applyBorder="1" applyAlignment="1">
      <alignment vertical="center"/>
    </xf>
    <xf numFmtId="39" fontId="4" fillId="0" borderId="8" xfId="0" applyNumberFormat="1" applyFont="1" applyFill="1" applyBorder="1" applyAlignment="1">
      <alignment horizontal="center" vertical="center"/>
    </xf>
    <xf numFmtId="39" fontId="4" fillId="0" borderId="9" xfId="0" applyNumberFormat="1" applyFont="1" applyFill="1" applyBorder="1" applyAlignment="1">
      <alignment horizontal="left" vertical="center"/>
    </xf>
    <xf numFmtId="166" fontId="4" fillId="0" borderId="9" xfId="0" applyNumberFormat="1" applyFont="1" applyFill="1" applyBorder="1" applyAlignment="1">
      <alignment horizontal="right" vertical="center"/>
    </xf>
    <xf numFmtId="9" fontId="4" fillId="0" borderId="9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9" fontId="5" fillId="0" borderId="2" xfId="5" applyNumberFormat="1" applyFont="1" applyFill="1" applyBorder="1" applyAlignment="1">
      <alignment horizontal="right" vertical="center"/>
    </xf>
    <xf numFmtId="39" fontId="4" fillId="0" borderId="8" xfId="0" applyNumberFormat="1" applyFont="1" applyFill="1" applyBorder="1" applyAlignment="1">
      <alignment horizontal="right" vertical="center"/>
    </xf>
    <xf numFmtId="39" fontId="4" fillId="0" borderId="9" xfId="0" applyNumberFormat="1" applyFont="1" applyFill="1" applyBorder="1" applyAlignment="1">
      <alignment horizontal="right" vertical="center"/>
    </xf>
    <xf numFmtId="9" fontId="4" fillId="0" borderId="5" xfId="7" applyNumberFormat="1" applyFont="1" applyFill="1" applyBorder="1" applyAlignment="1">
      <alignment horizontal="center" vertical="center" wrapText="1"/>
    </xf>
    <xf numFmtId="166" fontId="4" fillId="0" borderId="5" xfId="7" applyNumberFormat="1" applyFont="1" applyFill="1" applyBorder="1" applyAlignment="1">
      <alignment horizontal="center" vertical="center" wrapText="1"/>
    </xf>
    <xf numFmtId="9" fontId="4" fillId="4" borderId="4" xfId="5" applyNumberFormat="1" applyFont="1" applyFill="1" applyBorder="1" applyAlignment="1">
      <alignment vertical="center"/>
    </xf>
    <xf numFmtId="4" fontId="4" fillId="4" borderId="4" xfId="7" applyNumberFormat="1" applyFont="1" applyFill="1" applyBorder="1" applyAlignment="1">
      <alignment vertical="center"/>
    </xf>
    <xf numFmtId="9" fontId="4" fillId="0" borderId="7" xfId="7" applyNumberFormat="1" applyFont="1" applyFill="1" applyBorder="1" applyAlignment="1">
      <alignment horizontal="center" vertical="center" wrapText="1"/>
    </xf>
    <xf numFmtId="166" fontId="4" fillId="0" borderId="7" xfId="7" applyNumberFormat="1" applyFont="1" applyFill="1" applyBorder="1" applyAlignment="1">
      <alignment horizontal="center" vertical="center" wrapText="1"/>
    </xf>
    <xf numFmtId="9" fontId="5" fillId="2" borderId="4" xfId="5" applyNumberFormat="1" applyFont="1" applyFill="1" applyBorder="1" applyAlignment="1">
      <alignment vertical="center"/>
    </xf>
    <xf numFmtId="9" fontId="4" fillId="0" borderId="6" xfId="7" applyNumberFormat="1" applyFont="1" applyFill="1" applyBorder="1" applyAlignment="1">
      <alignment horizontal="center" vertical="center" wrapText="1"/>
    </xf>
    <xf numFmtId="166" fontId="4" fillId="0" borderId="6" xfId="7" applyNumberFormat="1" applyFont="1" applyFill="1" applyBorder="1" applyAlignment="1">
      <alignment horizontal="center" vertical="center" wrapText="1"/>
    </xf>
    <xf numFmtId="9" fontId="5" fillId="4" borderId="4" xfId="5" applyNumberFormat="1" applyFont="1" applyFill="1" applyBorder="1" applyAlignment="1">
      <alignment vertical="center"/>
    </xf>
    <xf numFmtId="39" fontId="5" fillId="0" borderId="4" xfId="7" applyNumberFormat="1" applyFont="1" applyFill="1" applyBorder="1" applyAlignment="1">
      <alignment vertical="center"/>
    </xf>
    <xf numFmtId="9" fontId="4" fillId="4" borderId="2" xfId="0" applyNumberFormat="1" applyFont="1" applyFill="1" applyBorder="1" applyAlignment="1">
      <alignment horizontal="right" vertical="center"/>
    </xf>
    <xf numFmtId="4" fontId="4" fillId="4" borderId="2" xfId="0" applyNumberFormat="1" applyFont="1" applyFill="1" applyBorder="1" applyAlignment="1">
      <alignment horizontal="right" vertical="center"/>
    </xf>
    <xf numFmtId="4" fontId="4" fillId="4" borderId="3" xfId="0" applyNumberFormat="1" applyFont="1" applyFill="1" applyBorder="1" applyAlignment="1">
      <alignment horizontal="right" vertical="center"/>
    </xf>
    <xf numFmtId="9" fontId="5" fillId="4" borderId="4" xfId="7" applyNumberFormat="1" applyFont="1" applyFill="1" applyBorder="1" applyAlignment="1">
      <alignment vertical="center"/>
    </xf>
    <xf numFmtId="9" fontId="5" fillId="6" borderId="4" xfId="7" applyNumberFormat="1" applyFont="1" applyFill="1" applyBorder="1" applyAlignment="1">
      <alignment vertical="center"/>
    </xf>
    <xf numFmtId="9" fontId="5" fillId="2" borderId="4" xfId="7" applyNumberFormat="1" applyFont="1" applyFill="1" applyBorder="1" applyAlignment="1">
      <alignment vertical="center"/>
    </xf>
    <xf numFmtId="164" fontId="5" fillId="6" borderId="4" xfId="7" applyFont="1" applyFill="1" applyBorder="1" applyAlignment="1">
      <alignment vertical="center"/>
    </xf>
    <xf numFmtId="9" fontId="5" fillId="0" borderId="4" xfId="5" applyFont="1" applyFill="1" applyBorder="1" applyAlignment="1">
      <alignment vertical="center"/>
    </xf>
    <xf numFmtId="39" fontId="5" fillId="6" borderId="0" xfId="0" applyNumberFormat="1" applyFont="1" applyFill="1" applyAlignment="1">
      <alignment vertical="center"/>
    </xf>
    <xf numFmtId="9" fontId="5" fillId="6" borderId="4" xfId="0" applyNumberFormat="1" applyFont="1" applyFill="1" applyBorder="1" applyAlignment="1">
      <alignment vertical="center"/>
    </xf>
    <xf numFmtId="39" fontId="5" fillId="6" borderId="4" xfId="0" applyNumberFormat="1" applyFont="1" applyFill="1" applyBorder="1" applyAlignment="1">
      <alignment vertical="center"/>
    </xf>
    <xf numFmtId="9" fontId="4" fillId="6" borderId="4" xfId="0" applyNumberFormat="1" applyFont="1" applyFill="1" applyBorder="1" applyAlignment="1">
      <alignment horizontal="right" vertical="center"/>
    </xf>
    <xf numFmtId="4" fontId="4" fillId="6" borderId="4" xfId="0" applyNumberFormat="1" applyFont="1" applyFill="1" applyBorder="1" applyAlignment="1">
      <alignment horizontal="right" vertical="center"/>
    </xf>
    <xf numFmtId="39" fontId="4" fillId="6" borderId="4" xfId="0" applyNumberFormat="1" applyFont="1" applyFill="1" applyBorder="1" applyAlignment="1">
      <alignment horizontal="right" vertical="center"/>
    </xf>
    <xf numFmtId="9" fontId="5" fillId="3" borderId="4" xfId="5" applyNumberFormat="1" applyFont="1" applyFill="1" applyBorder="1" applyAlignment="1">
      <alignment vertical="center"/>
    </xf>
    <xf numFmtId="9" fontId="5" fillId="3" borderId="4" xfId="7" applyNumberFormat="1" applyFont="1" applyFill="1" applyBorder="1" applyAlignment="1">
      <alignment vertical="center"/>
    </xf>
    <xf numFmtId="39" fontId="4" fillId="0" borderId="10" xfId="0" applyNumberFormat="1" applyFont="1" applyFill="1" applyBorder="1" applyAlignment="1">
      <alignment horizontal="center" vertical="center"/>
    </xf>
    <xf numFmtId="39" fontId="4" fillId="0" borderId="11" xfId="0" applyNumberFormat="1" applyFont="1" applyFill="1" applyBorder="1" applyAlignment="1">
      <alignment vertical="center" wrapText="1"/>
    </xf>
    <xf numFmtId="166" fontId="4" fillId="0" borderId="11" xfId="7" applyNumberFormat="1" applyFont="1" applyFill="1" applyBorder="1" applyAlignment="1">
      <alignment horizontal="center" vertical="center" wrapText="1"/>
    </xf>
    <xf numFmtId="9" fontId="4" fillId="0" borderId="11" xfId="7" applyNumberFormat="1" applyFont="1" applyFill="1" applyBorder="1" applyAlignment="1">
      <alignment horizontal="center" vertical="center" wrapText="1"/>
    </xf>
    <xf numFmtId="9" fontId="5" fillId="0" borderId="2" xfId="5" applyNumberFormat="1" applyFont="1" applyFill="1" applyBorder="1" applyAlignment="1">
      <alignment vertical="center"/>
    </xf>
    <xf numFmtId="4" fontId="5" fillId="0" borderId="2" xfId="7" applyNumberFormat="1" applyFont="1" applyFill="1" applyBorder="1" applyAlignment="1">
      <alignment vertical="center"/>
    </xf>
    <xf numFmtId="39" fontId="4" fillId="0" borderId="11" xfId="0" applyNumberFormat="1" applyFont="1" applyFill="1" applyBorder="1" applyAlignment="1">
      <alignment horizontal="left" vertical="center" wrapText="1"/>
    </xf>
    <xf numFmtId="166" fontId="5" fillId="0" borderId="2" xfId="7" applyNumberFormat="1" applyFont="1" applyFill="1" applyBorder="1" applyAlignment="1">
      <alignment vertical="center"/>
    </xf>
    <xf numFmtId="9" fontId="4" fillId="0" borderId="11" xfId="5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 applyProtection="1">
      <alignment vertical="center"/>
    </xf>
    <xf numFmtId="166" fontId="5" fillId="0" borderId="4" xfId="0" applyNumberFormat="1" applyFont="1" applyFill="1" applyBorder="1" applyAlignment="1">
      <alignment vertical="center"/>
    </xf>
    <xf numFmtId="167" fontId="4" fillId="0" borderId="13" xfId="6" applyNumberFormat="1" applyFont="1" applyFill="1" applyBorder="1" applyAlignment="1" applyProtection="1">
      <alignment horizontal="center" vertical="center"/>
    </xf>
    <xf numFmtId="10" fontId="5" fillId="0" borderId="13" xfId="8" applyNumberFormat="1" applyFont="1" applyFill="1" applyBorder="1" applyAlignment="1" applyProtection="1">
      <alignment vertical="center"/>
    </xf>
    <xf numFmtId="167" fontId="5" fillId="0" borderId="13" xfId="6" applyNumberFormat="1" applyFont="1" applyFill="1" applyBorder="1" applyAlignment="1" applyProtection="1">
      <alignment vertical="center"/>
    </xf>
    <xf numFmtId="4" fontId="5" fillId="0" borderId="13" xfId="6" applyNumberFormat="1" applyFont="1" applyFill="1" applyBorder="1" applyAlignment="1" applyProtection="1">
      <alignment vertical="center"/>
    </xf>
    <xf numFmtId="167" fontId="5" fillId="4" borderId="13" xfId="6" applyNumberFormat="1" applyFont="1" applyFill="1" applyBorder="1" applyAlignment="1" applyProtection="1">
      <alignment vertical="center"/>
    </xf>
    <xf numFmtId="39" fontId="4" fillId="0" borderId="14" xfId="2" applyNumberFormat="1" applyFont="1" applyFill="1" applyBorder="1" applyAlignment="1">
      <alignment horizontal="center" vertical="center"/>
    </xf>
    <xf numFmtId="39" fontId="4" fillId="0" borderId="15" xfId="2" applyNumberFormat="1" applyFont="1" applyFill="1" applyBorder="1" applyAlignment="1">
      <alignment horizontal="center" vertical="center" wrapText="1"/>
    </xf>
    <xf numFmtId="39" fontId="4" fillId="0" borderId="16" xfId="2" applyNumberFormat="1" applyFont="1" applyFill="1" applyBorder="1" applyAlignment="1">
      <alignment horizontal="center" vertical="center"/>
    </xf>
    <xf numFmtId="167" fontId="5" fillId="0" borderId="13" xfId="6" applyNumberFormat="1" applyFont="1" applyFill="1" applyBorder="1" applyAlignment="1" applyProtection="1">
      <alignment horizontal="center" vertical="center"/>
    </xf>
    <xf numFmtId="4" fontId="5" fillId="0" borderId="13" xfId="6" applyNumberFormat="1" applyFont="1" applyFill="1" applyBorder="1" applyAlignment="1" applyProtection="1">
      <alignment horizontal="center" vertical="center"/>
    </xf>
    <xf numFmtId="167" fontId="5" fillId="4" borderId="13" xfId="6" applyNumberFormat="1" applyFont="1" applyFill="1" applyBorder="1" applyAlignment="1" applyProtection="1">
      <alignment horizontal="center" vertical="center"/>
    </xf>
    <xf numFmtId="10" fontId="4" fillId="0" borderId="13" xfId="8" applyNumberFormat="1" applyFont="1" applyFill="1" applyBorder="1" applyAlignment="1" applyProtection="1">
      <alignment vertical="center"/>
    </xf>
    <xf numFmtId="167" fontId="4" fillId="0" borderId="13" xfId="6" applyNumberFormat="1" applyFont="1" applyFill="1" applyBorder="1" applyAlignment="1" applyProtection="1">
      <alignment vertical="center"/>
    </xf>
    <xf numFmtId="4" fontId="4" fillId="0" borderId="13" xfId="6" applyNumberFormat="1" applyFont="1" applyFill="1" applyBorder="1" applyAlignment="1" applyProtection="1">
      <alignment vertical="center"/>
    </xf>
    <xf numFmtId="167" fontId="4" fillId="4" borderId="13" xfId="6" applyNumberFormat="1" applyFont="1" applyFill="1" applyBorder="1" applyAlignment="1" applyProtection="1">
      <alignment vertical="center"/>
    </xf>
    <xf numFmtId="166" fontId="4" fillId="0" borderId="9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 applyProtection="1">
      <alignment horizontal="center" vertical="center"/>
    </xf>
    <xf numFmtId="10" fontId="4" fillId="0" borderId="4" xfId="5" applyNumberFormat="1" applyFont="1" applyFill="1" applyBorder="1" applyAlignment="1">
      <alignment horizontal="center" vertical="center"/>
    </xf>
    <xf numFmtId="9" fontId="5" fillId="6" borderId="2" xfId="5" applyNumberFormat="1" applyFont="1" applyFill="1" applyBorder="1" applyAlignment="1">
      <alignment vertical="center"/>
    </xf>
    <xf numFmtId="39" fontId="11" fillId="0" borderId="0" xfId="3" applyNumberFormat="1" applyFont="1" applyFill="1" applyBorder="1" applyAlignment="1" applyProtection="1">
      <alignment horizontal="left" vertical="center" wrapText="1"/>
      <protection hidden="1"/>
    </xf>
    <xf numFmtId="10" fontId="4" fillId="0" borderId="5" xfId="5" applyNumberFormat="1" applyFont="1" applyFill="1" applyBorder="1" applyAlignment="1">
      <alignment horizontal="center" vertical="center"/>
    </xf>
    <xf numFmtId="10" fontId="4" fillId="0" borderId="6" xfId="5" applyNumberFormat="1" applyFont="1" applyFill="1" applyBorder="1" applyAlignment="1">
      <alignment horizontal="center" vertical="center"/>
    </xf>
    <xf numFmtId="166" fontId="4" fillId="0" borderId="5" xfId="7" applyNumberFormat="1" applyFont="1" applyFill="1" applyBorder="1" applyAlignment="1">
      <alignment horizontal="center" vertical="center" wrapText="1"/>
    </xf>
    <xf numFmtId="166" fontId="4" fillId="0" borderId="6" xfId="7" applyNumberFormat="1" applyFont="1" applyFill="1" applyBorder="1" applyAlignment="1">
      <alignment horizontal="center" vertical="center" wrapText="1"/>
    </xf>
    <xf numFmtId="39" fontId="4" fillId="0" borderId="5" xfId="0" applyNumberFormat="1" applyFont="1" applyFill="1" applyBorder="1" applyAlignment="1">
      <alignment horizontal="center" vertical="center"/>
    </xf>
    <xf numFmtId="39" fontId="4" fillId="0" borderId="6" xfId="0" applyNumberFormat="1" applyFont="1" applyFill="1" applyBorder="1" applyAlignment="1">
      <alignment horizontal="center" vertical="center"/>
    </xf>
    <xf numFmtId="39" fontId="4" fillId="0" borderId="5" xfId="0" applyNumberFormat="1" applyFont="1" applyFill="1" applyBorder="1" applyAlignment="1">
      <alignment vertical="center" wrapText="1"/>
    </xf>
    <xf numFmtId="39" fontId="4" fillId="0" borderId="6" xfId="0" applyNumberFormat="1" applyFont="1" applyFill="1" applyBorder="1" applyAlignment="1">
      <alignment vertical="center" wrapText="1"/>
    </xf>
    <xf numFmtId="166" fontId="4" fillId="0" borderId="7" xfId="7" applyNumberFormat="1" applyFont="1" applyFill="1" applyBorder="1" applyAlignment="1">
      <alignment horizontal="center" vertical="center" wrapText="1"/>
    </xf>
    <xf numFmtId="39" fontId="4" fillId="0" borderId="13" xfId="2" applyNumberFormat="1" applyFont="1" applyFill="1" applyBorder="1" applyAlignment="1">
      <alignment horizontal="center" vertical="center"/>
    </xf>
    <xf numFmtId="39" fontId="4" fillId="5" borderId="1" xfId="0" applyNumberFormat="1" applyFont="1" applyFill="1" applyBorder="1" applyAlignment="1">
      <alignment horizontal="center" vertical="center"/>
    </xf>
    <xf numFmtId="39" fontId="4" fillId="5" borderId="3" xfId="0" applyNumberFormat="1" applyFont="1" applyFill="1" applyBorder="1" applyAlignment="1">
      <alignment horizontal="center" vertical="center"/>
    </xf>
    <xf numFmtId="39" fontId="4" fillId="0" borderId="7" xfId="0" applyNumberFormat="1" applyFont="1" applyFill="1" applyBorder="1" applyAlignment="1">
      <alignment horizontal="center" vertical="center"/>
    </xf>
    <xf numFmtId="39" fontId="4" fillId="0" borderId="7" xfId="0" applyNumberFormat="1" applyFont="1" applyFill="1" applyBorder="1" applyAlignment="1">
      <alignment vertical="center" wrapText="1"/>
    </xf>
    <xf numFmtId="10" fontId="4" fillId="0" borderId="7" xfId="5" applyNumberFormat="1" applyFont="1" applyFill="1" applyBorder="1" applyAlignment="1">
      <alignment horizontal="center" vertical="center"/>
    </xf>
  </cellXfs>
  <cellStyles count="9">
    <cellStyle name="0,0_x000d__x000a_NA_x000d__x000a_" xfId="1"/>
    <cellStyle name="Excel Built-in Normal" xfId="2"/>
    <cellStyle name="Normal" xfId="0" builtinId="0"/>
    <cellStyle name="Normal 2" xfId="3"/>
    <cellStyle name="Normal 2_ORÇ" xfId="4"/>
    <cellStyle name="Porcentagem" xfId="5" builtinId="5"/>
    <cellStyle name="Porcentagem 2" xfId="8"/>
    <cellStyle name="Separador de milhares 2" xfId="6"/>
    <cellStyle name="Vírgula" xfId="7" builtinId="3"/>
  </cellStyles>
  <dxfs count="4">
    <dxf>
      <font>
        <color rgb="FFFFFF00"/>
      </font>
    </dxf>
    <dxf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251"/>
  <sheetViews>
    <sheetView zoomScale="80" zoomScaleNormal="80" workbookViewId="0">
      <selection activeCell="F248" sqref="F248"/>
    </sheetView>
  </sheetViews>
  <sheetFormatPr defaultRowHeight="12.75" x14ac:dyDescent="0.15"/>
  <cols>
    <col min="1" max="1" width="6.875" style="9" customWidth="1"/>
    <col min="2" max="2" width="94.25" style="8" bestFit="1" customWidth="1"/>
    <col min="3" max="3" width="4.375" style="9" customWidth="1"/>
    <col min="4" max="4" width="9.5" style="10" bestFit="1" customWidth="1"/>
    <col min="5" max="5" width="12.625" style="11" customWidth="1"/>
    <col min="6" max="6" width="14.625" style="10" customWidth="1"/>
    <col min="7" max="7" width="14.875" style="12" bestFit="1" customWidth="1"/>
    <col min="8" max="8" width="12.625" style="13" customWidth="1"/>
    <col min="9" max="9" width="12.625" style="11" customWidth="1"/>
    <col min="10" max="10" width="12.5" style="11" customWidth="1"/>
    <col min="11" max="11" width="14.75" style="12" bestFit="1" customWidth="1"/>
    <col min="12" max="12" width="10" style="14" customWidth="1"/>
    <col min="13" max="13" width="4.375" style="9" customWidth="1"/>
    <col min="14" max="14" width="9.75" style="14" bestFit="1" customWidth="1"/>
    <col min="15" max="16384" width="9" style="14"/>
  </cols>
  <sheetData>
    <row r="1" spans="1:13" x14ac:dyDescent="0.15">
      <c r="A1" s="7" t="s">
        <v>497</v>
      </c>
    </row>
    <row r="2" spans="1:13" x14ac:dyDescent="0.15">
      <c r="A2" s="7" t="s">
        <v>495</v>
      </c>
    </row>
    <row r="3" spans="1:13" x14ac:dyDescent="0.15">
      <c r="A3" s="7" t="s">
        <v>496</v>
      </c>
    </row>
    <row r="4" spans="1:13" x14ac:dyDescent="0.15">
      <c r="A4" s="7"/>
    </row>
    <row r="5" spans="1:13" ht="15.75" thickBot="1" x14ac:dyDescent="0.2">
      <c r="A5" s="15" t="s">
        <v>498</v>
      </c>
    </row>
    <row r="6" spans="1:13" ht="26.25" thickBot="1" x14ac:dyDescent="0.2">
      <c r="A6" s="233" t="s">
        <v>67</v>
      </c>
      <c r="B6" s="234" t="s">
        <v>108</v>
      </c>
      <c r="C6" s="235" t="s">
        <v>109</v>
      </c>
      <c r="D6" s="236" t="s">
        <v>110</v>
      </c>
      <c r="E6" s="237" t="s">
        <v>513</v>
      </c>
      <c r="F6" s="238" t="s">
        <v>515</v>
      </c>
      <c r="G6" s="239" t="s">
        <v>518</v>
      </c>
      <c r="H6" s="240" t="s">
        <v>517</v>
      </c>
      <c r="I6" s="237" t="s">
        <v>514</v>
      </c>
      <c r="J6" s="241" t="s">
        <v>516</v>
      </c>
      <c r="K6" s="239" t="s">
        <v>519</v>
      </c>
      <c r="M6" s="16"/>
    </row>
    <row r="7" spans="1:13" s="21" customFormat="1" x14ac:dyDescent="0.15">
      <c r="A7" s="70">
        <v>1</v>
      </c>
      <c r="B7" s="130" t="s">
        <v>151</v>
      </c>
      <c r="C7" s="116"/>
      <c r="D7" s="147"/>
      <c r="E7" s="167"/>
      <c r="F7" s="17"/>
      <c r="G7" s="71">
        <f>SUM(F8:F21)</f>
        <v>92083.047999999981</v>
      </c>
      <c r="H7" s="202"/>
      <c r="I7" s="208"/>
      <c r="J7" s="18"/>
      <c r="K7" s="71">
        <f>SUM(J8:J21)</f>
        <v>0</v>
      </c>
      <c r="L7" s="19"/>
      <c r="M7" s="20"/>
    </row>
    <row r="8" spans="1:13" s="21" customFormat="1" x14ac:dyDescent="0.15">
      <c r="A8" s="72" t="s">
        <v>28</v>
      </c>
      <c r="B8" s="131" t="s">
        <v>152</v>
      </c>
      <c r="C8" s="117" t="s">
        <v>112</v>
      </c>
      <c r="D8" s="148">
        <v>2003.48</v>
      </c>
      <c r="E8" s="168">
        <v>1.2</v>
      </c>
      <c r="F8" s="22">
        <f>D8*E8</f>
        <v>2404.1759999999999</v>
      </c>
      <c r="G8" s="169"/>
      <c r="H8" s="13">
        <f>I8/E8</f>
        <v>0</v>
      </c>
      <c r="I8" s="209"/>
      <c r="J8" s="23">
        <f>D8*I8</f>
        <v>0</v>
      </c>
      <c r="K8" s="73"/>
      <c r="L8" s="19"/>
      <c r="M8" s="24"/>
    </row>
    <row r="9" spans="1:13" s="21" customFormat="1" x14ac:dyDescent="0.15">
      <c r="A9" s="72" t="s">
        <v>29</v>
      </c>
      <c r="B9" s="131" t="s">
        <v>153</v>
      </c>
      <c r="C9" s="117" t="s">
        <v>112</v>
      </c>
      <c r="D9" s="148">
        <v>2003.48</v>
      </c>
      <c r="E9" s="168">
        <v>1.2</v>
      </c>
      <c r="F9" s="22">
        <f t="shared" ref="F9:F21" si="0">D9*E9</f>
        <v>2404.1759999999999</v>
      </c>
      <c r="G9" s="169"/>
      <c r="H9" s="13">
        <f t="shared" ref="H9:H21" si="1">I9/E9</f>
        <v>0</v>
      </c>
      <c r="I9" s="209"/>
      <c r="J9" s="23">
        <f t="shared" ref="J9:J21" si="2">D9*I9</f>
        <v>0</v>
      </c>
      <c r="K9" s="73"/>
      <c r="L9" s="19"/>
      <c r="M9" s="24"/>
    </row>
    <row r="10" spans="1:13" s="21" customFormat="1" x14ac:dyDescent="0.15">
      <c r="A10" s="72" t="s">
        <v>30</v>
      </c>
      <c r="B10" s="131" t="s">
        <v>347</v>
      </c>
      <c r="C10" s="117" t="s">
        <v>112</v>
      </c>
      <c r="D10" s="148">
        <v>2003.48</v>
      </c>
      <c r="E10" s="168">
        <v>5.5</v>
      </c>
      <c r="F10" s="22">
        <f t="shared" si="0"/>
        <v>11019.14</v>
      </c>
      <c r="G10" s="169"/>
      <c r="H10" s="13">
        <f t="shared" si="1"/>
        <v>0</v>
      </c>
      <c r="I10" s="209"/>
      <c r="J10" s="23">
        <f t="shared" si="2"/>
        <v>0</v>
      </c>
      <c r="K10" s="73"/>
      <c r="L10" s="19"/>
      <c r="M10" s="24"/>
    </row>
    <row r="11" spans="1:13" s="21" customFormat="1" x14ac:dyDescent="0.15">
      <c r="A11" s="72" t="s">
        <v>31</v>
      </c>
      <c r="B11" s="131" t="s">
        <v>348</v>
      </c>
      <c r="C11" s="117" t="s">
        <v>112</v>
      </c>
      <c r="D11" s="148">
        <v>2003.48</v>
      </c>
      <c r="E11" s="168">
        <v>2.2000000000000002</v>
      </c>
      <c r="F11" s="22">
        <f t="shared" si="0"/>
        <v>4407.6559999999999</v>
      </c>
      <c r="G11" s="169"/>
      <c r="H11" s="13">
        <f t="shared" si="1"/>
        <v>0</v>
      </c>
      <c r="I11" s="209"/>
      <c r="J11" s="23">
        <f t="shared" si="2"/>
        <v>0</v>
      </c>
      <c r="K11" s="73"/>
      <c r="L11" s="19"/>
      <c r="M11" s="24"/>
    </row>
    <row r="12" spans="1:13" s="21" customFormat="1" x14ac:dyDescent="0.15">
      <c r="A12" s="72" t="s">
        <v>337</v>
      </c>
      <c r="B12" s="131" t="s">
        <v>349</v>
      </c>
      <c r="C12" s="117" t="s">
        <v>112</v>
      </c>
      <c r="D12" s="148">
        <v>2003.48</v>
      </c>
      <c r="E12" s="168">
        <v>4.3</v>
      </c>
      <c r="F12" s="22">
        <f t="shared" si="0"/>
        <v>8614.9639999999999</v>
      </c>
      <c r="G12" s="169"/>
      <c r="H12" s="13">
        <f t="shared" si="1"/>
        <v>0</v>
      </c>
      <c r="I12" s="210"/>
      <c r="J12" s="23">
        <f t="shared" si="2"/>
        <v>0</v>
      </c>
      <c r="K12" s="73"/>
      <c r="L12" s="19"/>
      <c r="M12" s="24"/>
    </row>
    <row r="13" spans="1:13" s="21" customFormat="1" x14ac:dyDescent="0.15">
      <c r="A13" s="72" t="s">
        <v>49</v>
      </c>
      <c r="B13" s="131" t="s">
        <v>474</v>
      </c>
      <c r="C13" s="117" t="s">
        <v>112</v>
      </c>
      <c r="D13" s="148">
        <v>2003.48</v>
      </c>
      <c r="E13" s="168">
        <v>11</v>
      </c>
      <c r="F13" s="22">
        <f t="shared" si="0"/>
        <v>22038.28</v>
      </c>
      <c r="G13" s="169"/>
      <c r="H13" s="13">
        <f t="shared" si="1"/>
        <v>0</v>
      </c>
      <c r="I13" s="209"/>
      <c r="J13" s="23">
        <f t="shared" si="2"/>
        <v>0</v>
      </c>
      <c r="K13" s="73"/>
      <c r="L13" s="19"/>
      <c r="M13" s="24"/>
    </row>
    <row r="14" spans="1:13" s="21" customFormat="1" x14ac:dyDescent="0.15">
      <c r="A14" s="72" t="s">
        <v>338</v>
      </c>
      <c r="B14" s="131" t="s">
        <v>493</v>
      </c>
      <c r="C14" s="117" t="s">
        <v>112</v>
      </c>
      <c r="D14" s="148">
        <f>5*5</f>
        <v>25</v>
      </c>
      <c r="E14" s="168">
        <v>69</v>
      </c>
      <c r="F14" s="22">
        <f t="shared" si="0"/>
        <v>1725</v>
      </c>
      <c r="G14" s="169"/>
      <c r="H14" s="13">
        <f t="shared" si="1"/>
        <v>0</v>
      </c>
      <c r="I14" s="209"/>
      <c r="J14" s="23">
        <f t="shared" si="2"/>
        <v>0</v>
      </c>
      <c r="K14" s="73"/>
      <c r="L14" s="19"/>
      <c r="M14" s="24"/>
    </row>
    <row r="15" spans="1:13" s="21" customFormat="1" x14ac:dyDescent="0.15">
      <c r="A15" s="72" t="s">
        <v>175</v>
      </c>
      <c r="B15" s="131" t="s">
        <v>473</v>
      </c>
      <c r="C15" s="117" t="s">
        <v>112</v>
      </c>
      <c r="D15" s="148">
        <v>2003.48</v>
      </c>
      <c r="E15" s="168">
        <v>3</v>
      </c>
      <c r="F15" s="22">
        <f t="shared" si="0"/>
        <v>6010.4400000000005</v>
      </c>
      <c r="G15" s="169"/>
      <c r="H15" s="13">
        <f t="shared" si="1"/>
        <v>0</v>
      </c>
      <c r="I15" s="209"/>
      <c r="J15" s="23">
        <f t="shared" si="2"/>
        <v>0</v>
      </c>
      <c r="K15" s="73"/>
      <c r="L15" s="19"/>
      <c r="M15" s="24"/>
    </row>
    <row r="16" spans="1:13" s="21" customFormat="1" x14ac:dyDescent="0.15">
      <c r="A16" s="72" t="s">
        <v>176</v>
      </c>
      <c r="B16" s="131" t="s">
        <v>475</v>
      </c>
      <c r="C16" s="117" t="s">
        <v>112</v>
      </c>
      <c r="D16" s="148">
        <v>2003.48</v>
      </c>
      <c r="E16" s="168">
        <v>4</v>
      </c>
      <c r="F16" s="22">
        <f t="shared" si="0"/>
        <v>8013.92</v>
      </c>
      <c r="G16" s="169"/>
      <c r="H16" s="13">
        <f t="shared" si="1"/>
        <v>0</v>
      </c>
      <c r="I16" s="209"/>
      <c r="J16" s="23">
        <f t="shared" si="2"/>
        <v>0</v>
      </c>
      <c r="K16" s="73"/>
      <c r="L16" s="19"/>
      <c r="M16" s="24"/>
    </row>
    <row r="17" spans="1:13" s="21" customFormat="1" x14ac:dyDescent="0.15">
      <c r="A17" s="72" t="s">
        <v>177</v>
      </c>
      <c r="B17" s="131" t="s">
        <v>476</v>
      </c>
      <c r="C17" s="117" t="s">
        <v>112</v>
      </c>
      <c r="D17" s="148">
        <v>2003.48</v>
      </c>
      <c r="E17" s="168">
        <v>2.5</v>
      </c>
      <c r="F17" s="22">
        <f t="shared" si="0"/>
        <v>5008.7</v>
      </c>
      <c r="G17" s="169"/>
      <c r="H17" s="13">
        <f t="shared" si="1"/>
        <v>0</v>
      </c>
      <c r="I17" s="209"/>
      <c r="J17" s="23">
        <f t="shared" si="2"/>
        <v>0</v>
      </c>
      <c r="K17" s="73"/>
      <c r="L17" s="19"/>
      <c r="M17" s="24"/>
    </row>
    <row r="18" spans="1:13" s="21" customFormat="1" x14ac:dyDescent="0.15">
      <c r="A18" s="72" t="s">
        <v>478</v>
      </c>
      <c r="B18" s="131" t="s">
        <v>477</v>
      </c>
      <c r="C18" s="117" t="s">
        <v>112</v>
      </c>
      <c r="D18" s="148">
        <v>2003.48</v>
      </c>
      <c r="E18" s="168">
        <v>3.5</v>
      </c>
      <c r="F18" s="22">
        <f t="shared" si="0"/>
        <v>7012.18</v>
      </c>
      <c r="G18" s="169"/>
      <c r="H18" s="13">
        <f t="shared" si="1"/>
        <v>0</v>
      </c>
      <c r="I18" s="209"/>
      <c r="J18" s="23">
        <f t="shared" si="2"/>
        <v>0</v>
      </c>
      <c r="K18" s="73"/>
      <c r="L18" s="19"/>
      <c r="M18" s="24"/>
    </row>
    <row r="19" spans="1:13" s="21" customFormat="1" x14ac:dyDescent="0.15">
      <c r="A19" s="72" t="s">
        <v>479</v>
      </c>
      <c r="B19" s="131" t="s">
        <v>251</v>
      </c>
      <c r="C19" s="117" t="s">
        <v>112</v>
      </c>
      <c r="D19" s="148">
        <v>2003.48</v>
      </c>
      <c r="E19" s="168">
        <v>2.5</v>
      </c>
      <c r="F19" s="22">
        <f t="shared" si="0"/>
        <v>5008.7</v>
      </c>
      <c r="G19" s="169"/>
      <c r="H19" s="13">
        <f t="shared" si="1"/>
        <v>0</v>
      </c>
      <c r="I19" s="209"/>
      <c r="J19" s="23">
        <f t="shared" si="2"/>
        <v>0</v>
      </c>
      <c r="K19" s="73"/>
      <c r="L19" s="19"/>
      <c r="M19" s="24"/>
    </row>
    <row r="20" spans="1:13" s="21" customFormat="1" x14ac:dyDescent="0.15">
      <c r="A20" s="72" t="s">
        <v>492</v>
      </c>
      <c r="B20" s="131" t="s">
        <v>491</v>
      </c>
      <c r="C20" s="117" t="s">
        <v>112</v>
      </c>
      <c r="D20" s="148">
        <v>2004.48</v>
      </c>
      <c r="E20" s="168">
        <v>1.1000000000000001</v>
      </c>
      <c r="F20" s="22">
        <f t="shared" si="0"/>
        <v>2204.9280000000003</v>
      </c>
      <c r="G20" s="169"/>
      <c r="H20" s="13">
        <f t="shared" si="1"/>
        <v>0</v>
      </c>
      <c r="I20" s="209"/>
      <c r="J20" s="23">
        <f t="shared" si="2"/>
        <v>0</v>
      </c>
      <c r="K20" s="73"/>
      <c r="L20" s="19"/>
      <c r="M20" s="24"/>
    </row>
    <row r="21" spans="1:13" s="21" customFormat="1" x14ac:dyDescent="0.15">
      <c r="A21" s="72" t="s">
        <v>494</v>
      </c>
      <c r="B21" s="131" t="s">
        <v>249</v>
      </c>
      <c r="C21" s="117" t="s">
        <v>112</v>
      </c>
      <c r="D21" s="148">
        <v>2003.48</v>
      </c>
      <c r="E21" s="168">
        <v>3.1</v>
      </c>
      <c r="F21" s="22">
        <f t="shared" si="0"/>
        <v>6210.7880000000005</v>
      </c>
      <c r="G21" s="169"/>
      <c r="H21" s="13">
        <f t="shared" si="1"/>
        <v>0</v>
      </c>
      <c r="I21" s="209"/>
      <c r="J21" s="23">
        <f t="shared" si="2"/>
        <v>0</v>
      </c>
      <c r="K21" s="73"/>
      <c r="L21" s="19"/>
      <c r="M21" s="24"/>
    </row>
    <row r="22" spans="1:13" x14ac:dyDescent="0.15">
      <c r="A22" s="74"/>
      <c r="B22" s="132"/>
      <c r="C22" s="118"/>
      <c r="D22" s="149"/>
      <c r="E22" s="170"/>
      <c r="F22" s="25"/>
      <c r="G22" s="75"/>
      <c r="H22" s="203"/>
      <c r="I22" s="170"/>
      <c r="J22" s="26"/>
      <c r="K22" s="75"/>
      <c r="M22" s="16"/>
    </row>
    <row r="23" spans="1:13" x14ac:dyDescent="0.15">
      <c r="A23" s="76">
        <v>2</v>
      </c>
      <c r="B23" s="133" t="s">
        <v>111</v>
      </c>
      <c r="C23" s="116"/>
      <c r="D23" s="150"/>
      <c r="E23" s="171"/>
      <c r="F23" s="17"/>
      <c r="G23" s="77">
        <f>SUM(F24:F30)</f>
        <v>30433.843999999997</v>
      </c>
      <c r="H23" s="204"/>
      <c r="I23" s="171"/>
      <c r="J23" s="18"/>
      <c r="K23" s="77">
        <f>SUM(J24:J30)</f>
        <v>0</v>
      </c>
      <c r="M23" s="20"/>
    </row>
    <row r="24" spans="1:13" x14ac:dyDescent="0.15">
      <c r="A24" s="78" t="s">
        <v>3</v>
      </c>
      <c r="B24" s="134" t="s">
        <v>311</v>
      </c>
      <c r="C24" s="119" t="s">
        <v>112</v>
      </c>
      <c r="D24" s="151">
        <v>5694</v>
      </c>
      <c r="E24" s="172">
        <v>1.45</v>
      </c>
      <c r="F24" s="22">
        <f t="shared" ref="F24:F30" si="3">D24*E24</f>
        <v>8256.2999999999993</v>
      </c>
      <c r="G24" s="173"/>
      <c r="H24" s="13">
        <f t="shared" ref="H24:H30" si="4">I24/E24</f>
        <v>0</v>
      </c>
      <c r="I24" s="211"/>
      <c r="J24" s="23">
        <f t="shared" ref="J24:J30" si="5">D24*I24</f>
        <v>0</v>
      </c>
      <c r="K24" s="79"/>
    </row>
    <row r="25" spans="1:13" x14ac:dyDescent="0.15">
      <c r="A25" s="78" t="s">
        <v>4</v>
      </c>
      <c r="B25" s="135" t="s">
        <v>313</v>
      </c>
      <c r="C25" s="119" t="s">
        <v>112</v>
      </c>
      <c r="D25" s="151">
        <v>4.7</v>
      </c>
      <c r="E25" s="172">
        <v>166.92</v>
      </c>
      <c r="F25" s="22">
        <f t="shared" si="3"/>
        <v>784.524</v>
      </c>
      <c r="G25" s="173"/>
      <c r="H25" s="13">
        <f t="shared" si="4"/>
        <v>0</v>
      </c>
      <c r="I25" s="211"/>
      <c r="J25" s="23">
        <f t="shared" si="5"/>
        <v>0</v>
      </c>
      <c r="K25" s="79"/>
    </row>
    <row r="26" spans="1:13" ht="25.5" x14ac:dyDescent="0.15">
      <c r="A26" s="78" t="s">
        <v>160</v>
      </c>
      <c r="B26" s="135" t="s">
        <v>312</v>
      </c>
      <c r="C26" s="119" t="s">
        <v>112</v>
      </c>
      <c r="D26" s="151">
        <v>1647</v>
      </c>
      <c r="E26" s="172">
        <v>2.85</v>
      </c>
      <c r="F26" s="22">
        <f t="shared" si="3"/>
        <v>4693.95</v>
      </c>
      <c r="G26" s="173"/>
      <c r="H26" s="13">
        <f t="shared" si="4"/>
        <v>0</v>
      </c>
      <c r="I26" s="211"/>
      <c r="J26" s="23">
        <f t="shared" si="5"/>
        <v>0</v>
      </c>
      <c r="K26" s="79"/>
    </row>
    <row r="27" spans="1:13" x14ac:dyDescent="0.15">
      <c r="A27" s="78" t="s">
        <v>45</v>
      </c>
      <c r="B27" s="135" t="s">
        <v>499</v>
      </c>
      <c r="C27" s="119" t="s">
        <v>113</v>
      </c>
      <c r="D27" s="151">
        <v>1</v>
      </c>
      <c r="E27" s="172">
        <v>156.96</v>
      </c>
      <c r="F27" s="22">
        <f t="shared" si="3"/>
        <v>156.96</v>
      </c>
      <c r="G27" s="173"/>
      <c r="H27" s="13">
        <f t="shared" si="4"/>
        <v>0</v>
      </c>
      <c r="I27" s="211"/>
      <c r="J27" s="23">
        <f t="shared" si="5"/>
        <v>0</v>
      </c>
      <c r="K27" s="79"/>
    </row>
    <row r="28" spans="1:13" ht="25.5" x14ac:dyDescent="0.15">
      <c r="A28" s="78" t="s">
        <v>46</v>
      </c>
      <c r="B28" s="135" t="s">
        <v>314</v>
      </c>
      <c r="C28" s="119" t="s">
        <v>113</v>
      </c>
      <c r="D28" s="151">
        <v>1</v>
      </c>
      <c r="E28" s="172">
        <v>976.45</v>
      </c>
      <c r="F28" s="22">
        <f t="shared" si="3"/>
        <v>976.45</v>
      </c>
      <c r="G28" s="173"/>
      <c r="H28" s="13">
        <f t="shared" si="4"/>
        <v>0</v>
      </c>
      <c r="I28" s="211"/>
      <c r="J28" s="23">
        <f t="shared" si="5"/>
        <v>0</v>
      </c>
      <c r="K28" s="79"/>
    </row>
    <row r="29" spans="1:13" ht="25.5" x14ac:dyDescent="0.15">
      <c r="A29" s="78" t="s">
        <v>44</v>
      </c>
      <c r="B29" s="135" t="s">
        <v>484</v>
      </c>
      <c r="C29" s="119" t="s">
        <v>112</v>
      </c>
      <c r="D29" s="151">
        <v>98</v>
      </c>
      <c r="E29" s="172">
        <v>127</v>
      </c>
      <c r="F29" s="22">
        <f t="shared" si="3"/>
        <v>12446</v>
      </c>
      <c r="G29" s="174"/>
      <c r="H29" s="13">
        <f t="shared" si="4"/>
        <v>0</v>
      </c>
      <c r="I29" s="211"/>
      <c r="J29" s="23">
        <f t="shared" si="5"/>
        <v>0</v>
      </c>
      <c r="K29" s="80"/>
    </row>
    <row r="30" spans="1:13" x14ac:dyDescent="0.15">
      <c r="A30" s="78" t="s">
        <v>47</v>
      </c>
      <c r="B30" s="135" t="s">
        <v>178</v>
      </c>
      <c r="C30" s="119" t="s">
        <v>14</v>
      </c>
      <c r="D30" s="151">
        <v>302</v>
      </c>
      <c r="E30" s="172">
        <v>10.33</v>
      </c>
      <c r="F30" s="22">
        <f t="shared" si="3"/>
        <v>3119.66</v>
      </c>
      <c r="G30" s="173"/>
      <c r="H30" s="13">
        <f t="shared" si="4"/>
        <v>0</v>
      </c>
      <c r="I30" s="211"/>
      <c r="J30" s="23">
        <f t="shared" si="5"/>
        <v>0</v>
      </c>
      <c r="K30" s="79"/>
    </row>
    <row r="31" spans="1:13" x14ac:dyDescent="0.15">
      <c r="A31" s="78"/>
      <c r="B31" s="134"/>
      <c r="C31" s="119"/>
      <c r="D31" s="151"/>
      <c r="E31" s="175"/>
      <c r="F31" s="25"/>
      <c r="G31" s="81"/>
      <c r="I31" s="175"/>
      <c r="J31" s="26"/>
      <c r="K31" s="81"/>
    </row>
    <row r="32" spans="1:13" s="28" customFormat="1" x14ac:dyDescent="0.15">
      <c r="A32" s="82">
        <v>3</v>
      </c>
      <c r="B32" s="133" t="s">
        <v>179</v>
      </c>
      <c r="C32" s="120"/>
      <c r="D32" s="152"/>
      <c r="E32" s="176"/>
      <c r="F32" s="17"/>
      <c r="G32" s="83">
        <f>SUM(F33:F35)</f>
        <v>40072.440399999999</v>
      </c>
      <c r="H32" s="205"/>
      <c r="I32" s="176"/>
      <c r="J32" s="18"/>
      <c r="K32" s="83">
        <f>SUM(J33:J35)</f>
        <v>0</v>
      </c>
      <c r="M32" s="29"/>
    </row>
    <row r="33" spans="1:13" x14ac:dyDescent="0.15">
      <c r="A33" s="78" t="s">
        <v>5</v>
      </c>
      <c r="B33" s="135" t="s">
        <v>309</v>
      </c>
      <c r="C33" s="119" t="s">
        <v>114</v>
      </c>
      <c r="D33" s="153">
        <v>164</v>
      </c>
      <c r="E33" s="172">
        <v>20.329999999999998</v>
      </c>
      <c r="F33" s="22">
        <f t="shared" ref="F33:F35" si="6">D33*E33</f>
        <v>3334.12</v>
      </c>
      <c r="G33" s="173"/>
      <c r="H33" s="13">
        <f t="shared" ref="H33:H35" si="7">I33/E33</f>
        <v>0</v>
      </c>
      <c r="I33" s="212"/>
      <c r="J33" s="23">
        <f t="shared" ref="J33:J45" si="8">D33*I33</f>
        <v>0</v>
      </c>
      <c r="K33" s="79"/>
    </row>
    <row r="34" spans="1:13" x14ac:dyDescent="0.15">
      <c r="A34" s="78" t="s">
        <v>149</v>
      </c>
      <c r="B34" s="135" t="s">
        <v>310</v>
      </c>
      <c r="C34" s="119" t="s">
        <v>114</v>
      </c>
      <c r="D34" s="153">
        <v>8.2799999999999994</v>
      </c>
      <c r="E34" s="172">
        <v>17.43</v>
      </c>
      <c r="F34" s="22">
        <f t="shared" si="6"/>
        <v>144.32039999999998</v>
      </c>
      <c r="G34" s="173"/>
      <c r="H34" s="13">
        <f t="shared" si="7"/>
        <v>0</v>
      </c>
      <c r="I34" s="212"/>
      <c r="J34" s="23">
        <f t="shared" si="8"/>
        <v>0</v>
      </c>
      <c r="K34" s="79"/>
    </row>
    <row r="35" spans="1:13" x14ac:dyDescent="0.15">
      <c r="A35" s="78" t="s">
        <v>6</v>
      </c>
      <c r="B35" s="134" t="s">
        <v>115</v>
      </c>
      <c r="C35" s="119" t="s">
        <v>114</v>
      </c>
      <c r="D35" s="153">
        <v>1800</v>
      </c>
      <c r="E35" s="172">
        <v>20.329999999999998</v>
      </c>
      <c r="F35" s="22">
        <f t="shared" si="6"/>
        <v>36594</v>
      </c>
      <c r="G35" s="173"/>
      <c r="H35" s="13">
        <f t="shared" si="7"/>
        <v>0</v>
      </c>
      <c r="I35" s="212"/>
      <c r="J35" s="23">
        <f t="shared" si="8"/>
        <v>0</v>
      </c>
      <c r="K35" s="79"/>
    </row>
    <row r="36" spans="1:13" x14ac:dyDescent="0.15">
      <c r="A36" s="78"/>
      <c r="B36" s="136"/>
      <c r="C36" s="119"/>
      <c r="D36" s="151"/>
      <c r="E36" s="175"/>
      <c r="F36" s="25"/>
      <c r="G36" s="81"/>
      <c r="I36" s="175"/>
      <c r="J36" s="26"/>
      <c r="K36" s="81"/>
    </row>
    <row r="37" spans="1:13" x14ac:dyDescent="0.15">
      <c r="A37" s="76">
        <v>4</v>
      </c>
      <c r="B37" s="137" t="s">
        <v>522</v>
      </c>
      <c r="C37" s="121"/>
      <c r="D37" s="154"/>
      <c r="E37" s="177"/>
      <c r="F37" s="17"/>
      <c r="G37" s="77">
        <f>SUM(F38:F45)</f>
        <v>350549.93839999998</v>
      </c>
      <c r="H37" s="202"/>
      <c r="I37" s="213"/>
      <c r="J37" s="18"/>
      <c r="K37" s="77">
        <f>SUM(J38:J45)</f>
        <v>0</v>
      </c>
      <c r="M37" s="30"/>
    </row>
    <row r="38" spans="1:13" x14ac:dyDescent="0.15">
      <c r="A38" s="78" t="s">
        <v>7</v>
      </c>
      <c r="B38" s="138" t="s">
        <v>429</v>
      </c>
      <c r="C38" s="119" t="s">
        <v>112</v>
      </c>
      <c r="D38" s="153">
        <f>150*10</f>
        <v>1500</v>
      </c>
      <c r="E38" s="172">
        <v>7.18</v>
      </c>
      <c r="F38" s="22">
        <f t="shared" ref="F38:F45" si="9">D38*E38</f>
        <v>10770</v>
      </c>
      <c r="G38" s="173"/>
      <c r="H38" s="13">
        <f t="shared" ref="H38:H45" si="10">I38/E38</f>
        <v>0</v>
      </c>
      <c r="I38" s="212"/>
      <c r="J38" s="23">
        <f t="shared" si="8"/>
        <v>0</v>
      </c>
      <c r="K38" s="79"/>
    </row>
    <row r="39" spans="1:13" x14ac:dyDescent="0.15">
      <c r="A39" s="78" t="s">
        <v>8</v>
      </c>
      <c r="B39" s="138" t="s">
        <v>430</v>
      </c>
      <c r="C39" s="119" t="s">
        <v>426</v>
      </c>
      <c r="D39" s="153">
        <f>150*65</f>
        <v>9750</v>
      </c>
      <c r="E39" s="172">
        <v>6.33</v>
      </c>
      <c r="F39" s="22">
        <f t="shared" si="9"/>
        <v>61717.5</v>
      </c>
      <c r="G39" s="178"/>
      <c r="H39" s="13">
        <f t="shared" si="10"/>
        <v>0</v>
      </c>
      <c r="I39" s="212"/>
      <c r="J39" s="23">
        <f t="shared" si="8"/>
        <v>0</v>
      </c>
      <c r="K39" s="84"/>
    </row>
    <row r="40" spans="1:13" x14ac:dyDescent="0.15">
      <c r="A40" s="78" t="s">
        <v>50</v>
      </c>
      <c r="B40" s="138" t="s">
        <v>431</v>
      </c>
      <c r="C40" s="119" t="s">
        <v>114</v>
      </c>
      <c r="D40" s="153">
        <v>120</v>
      </c>
      <c r="E40" s="172">
        <v>320.24</v>
      </c>
      <c r="F40" s="22">
        <f t="shared" si="9"/>
        <v>38428.800000000003</v>
      </c>
      <c r="G40" s="173"/>
      <c r="H40" s="13">
        <f t="shared" si="10"/>
        <v>0</v>
      </c>
      <c r="I40" s="212"/>
      <c r="J40" s="23">
        <f t="shared" si="8"/>
        <v>0</v>
      </c>
      <c r="K40" s="79"/>
    </row>
    <row r="41" spans="1:13" x14ac:dyDescent="0.15">
      <c r="A41" s="78" t="s">
        <v>358</v>
      </c>
      <c r="B41" s="135" t="s">
        <v>329</v>
      </c>
      <c r="C41" s="119" t="s">
        <v>112</v>
      </c>
      <c r="D41" s="153">
        <v>750</v>
      </c>
      <c r="E41" s="172">
        <v>47.4</v>
      </c>
      <c r="F41" s="22">
        <f t="shared" si="9"/>
        <v>35550</v>
      </c>
      <c r="G41" s="173"/>
      <c r="H41" s="13">
        <f t="shared" si="10"/>
        <v>0</v>
      </c>
      <c r="I41" s="212"/>
      <c r="J41" s="23">
        <f t="shared" si="8"/>
        <v>0</v>
      </c>
      <c r="K41" s="79"/>
    </row>
    <row r="42" spans="1:13" x14ac:dyDescent="0.15">
      <c r="A42" s="78" t="s">
        <v>427</v>
      </c>
      <c r="B42" s="135" t="s">
        <v>308</v>
      </c>
      <c r="C42" s="119" t="s">
        <v>114</v>
      </c>
      <c r="D42" s="153">
        <v>9</v>
      </c>
      <c r="E42" s="172">
        <v>268.58</v>
      </c>
      <c r="F42" s="22">
        <f t="shared" si="9"/>
        <v>2417.2199999999998</v>
      </c>
      <c r="G42" s="173"/>
      <c r="H42" s="13">
        <f t="shared" si="10"/>
        <v>0</v>
      </c>
      <c r="I42" s="212"/>
      <c r="J42" s="23">
        <f t="shared" si="8"/>
        <v>0</v>
      </c>
      <c r="K42" s="79"/>
    </row>
    <row r="43" spans="1:13" x14ac:dyDescent="0.15">
      <c r="A43" s="78" t="s">
        <v>428</v>
      </c>
      <c r="B43" s="135" t="s">
        <v>173</v>
      </c>
      <c r="C43" s="119" t="s">
        <v>112</v>
      </c>
      <c r="D43" s="148">
        <v>2003.48</v>
      </c>
      <c r="E43" s="172">
        <v>30.58</v>
      </c>
      <c r="F43" s="22">
        <f t="shared" si="9"/>
        <v>61266.418399999995</v>
      </c>
      <c r="G43" s="173"/>
      <c r="H43" s="13">
        <f t="shared" si="10"/>
        <v>0</v>
      </c>
      <c r="I43" s="212"/>
      <c r="J43" s="23">
        <f t="shared" si="8"/>
        <v>0</v>
      </c>
      <c r="K43" s="79"/>
    </row>
    <row r="44" spans="1:13" x14ac:dyDescent="0.15">
      <c r="A44" s="78" t="s">
        <v>480</v>
      </c>
      <c r="B44" s="135" t="s">
        <v>481</v>
      </c>
      <c r="C44" s="119" t="s">
        <v>114</v>
      </c>
      <c r="D44" s="148">
        <v>320</v>
      </c>
      <c r="E44" s="172">
        <v>390</v>
      </c>
      <c r="F44" s="22">
        <f t="shared" si="9"/>
        <v>124800</v>
      </c>
      <c r="G44" s="173"/>
      <c r="H44" s="13">
        <f t="shared" si="10"/>
        <v>0</v>
      </c>
      <c r="I44" s="212"/>
      <c r="J44" s="23">
        <f t="shared" si="8"/>
        <v>0</v>
      </c>
      <c r="K44" s="79"/>
    </row>
    <row r="45" spans="1:13" s="31" customFormat="1" x14ac:dyDescent="0.15">
      <c r="A45" s="78" t="s">
        <v>503</v>
      </c>
      <c r="B45" s="139" t="s">
        <v>500</v>
      </c>
      <c r="C45" s="117" t="s">
        <v>14</v>
      </c>
      <c r="D45" s="148">
        <v>400</v>
      </c>
      <c r="E45" s="179">
        <v>39</v>
      </c>
      <c r="F45" s="22">
        <f t="shared" si="9"/>
        <v>15600</v>
      </c>
      <c r="G45" s="180"/>
      <c r="H45" s="13">
        <f t="shared" si="10"/>
        <v>0</v>
      </c>
      <c r="I45" s="212"/>
      <c r="J45" s="23">
        <f t="shared" si="8"/>
        <v>0</v>
      </c>
      <c r="K45" s="85"/>
      <c r="M45" s="24"/>
    </row>
    <row r="46" spans="1:13" x14ac:dyDescent="0.15">
      <c r="A46" s="78"/>
      <c r="B46" s="140"/>
      <c r="C46" s="119"/>
      <c r="D46" s="153"/>
      <c r="E46" s="175"/>
      <c r="F46" s="25"/>
      <c r="G46" s="86"/>
      <c r="I46" s="214"/>
      <c r="J46" s="26"/>
      <c r="K46" s="86"/>
    </row>
    <row r="47" spans="1:13" x14ac:dyDescent="0.15">
      <c r="A47" s="76">
        <v>5</v>
      </c>
      <c r="B47" s="137" t="s">
        <v>523</v>
      </c>
      <c r="C47" s="121"/>
      <c r="D47" s="154"/>
      <c r="E47" s="177"/>
      <c r="F47" s="17"/>
      <c r="G47" s="77">
        <f>SUM(F48:F50)</f>
        <v>344465.57</v>
      </c>
      <c r="H47" s="202"/>
      <c r="I47" s="213"/>
      <c r="J47" s="18"/>
      <c r="K47" s="77">
        <f>SUM(J48:J50)</f>
        <v>0</v>
      </c>
      <c r="M47" s="30"/>
    </row>
    <row r="48" spans="1:13" x14ac:dyDescent="0.15">
      <c r="A48" s="78" t="s">
        <v>9</v>
      </c>
      <c r="B48" s="141" t="s">
        <v>307</v>
      </c>
      <c r="C48" s="119" t="s">
        <v>114</v>
      </c>
      <c r="D48" s="151">
        <v>250</v>
      </c>
      <c r="E48" s="172">
        <v>1070.3499999999999</v>
      </c>
      <c r="F48" s="22">
        <f t="shared" ref="F48:F50" si="11">D48*E48</f>
        <v>267587.5</v>
      </c>
      <c r="G48" s="173"/>
      <c r="H48" s="13">
        <f t="shared" ref="H48:H50" si="12">I48/E48</f>
        <v>0</v>
      </c>
      <c r="I48" s="211"/>
      <c r="J48" s="23">
        <f t="shared" ref="J48:J50" si="13">D48*I48</f>
        <v>0</v>
      </c>
      <c r="K48" s="79"/>
    </row>
    <row r="49" spans="1:13" ht="25.5" x14ac:dyDescent="0.15">
      <c r="A49" s="78" t="s">
        <v>10</v>
      </c>
      <c r="B49" s="135" t="s">
        <v>359</v>
      </c>
      <c r="C49" s="119" t="s">
        <v>112</v>
      </c>
      <c r="D49" s="151">
        <v>1286.75</v>
      </c>
      <c r="E49" s="172">
        <v>57.5</v>
      </c>
      <c r="F49" s="22">
        <f t="shared" si="11"/>
        <v>73988.125</v>
      </c>
      <c r="G49" s="173"/>
      <c r="H49" s="13">
        <f t="shared" si="12"/>
        <v>0</v>
      </c>
      <c r="I49" s="211"/>
      <c r="J49" s="23">
        <f t="shared" si="13"/>
        <v>0</v>
      </c>
      <c r="K49" s="79"/>
    </row>
    <row r="50" spans="1:13" x14ac:dyDescent="0.15">
      <c r="A50" s="78" t="s">
        <v>11</v>
      </c>
      <c r="B50" s="135" t="s">
        <v>360</v>
      </c>
      <c r="C50" s="119" t="s">
        <v>114</v>
      </c>
      <c r="D50" s="153">
        <v>2.7</v>
      </c>
      <c r="E50" s="172">
        <v>1070.3499999999999</v>
      </c>
      <c r="F50" s="22">
        <f t="shared" si="11"/>
        <v>2889.9450000000002</v>
      </c>
      <c r="G50" s="173"/>
      <c r="H50" s="13">
        <f t="shared" si="12"/>
        <v>0</v>
      </c>
      <c r="I50" s="212"/>
      <c r="J50" s="23">
        <f t="shared" si="13"/>
        <v>0</v>
      </c>
      <c r="K50" s="79"/>
    </row>
    <row r="51" spans="1:13" x14ac:dyDescent="0.15">
      <c r="A51" s="78"/>
      <c r="B51" s="135"/>
      <c r="C51" s="119"/>
      <c r="D51" s="153"/>
      <c r="E51" s="175"/>
      <c r="F51" s="25"/>
      <c r="G51" s="86"/>
      <c r="I51" s="214"/>
      <c r="J51" s="26"/>
      <c r="K51" s="86"/>
    </row>
    <row r="52" spans="1:13" x14ac:dyDescent="0.15">
      <c r="A52" s="76">
        <v>6</v>
      </c>
      <c r="B52" s="137" t="s">
        <v>180</v>
      </c>
      <c r="C52" s="121"/>
      <c r="D52" s="154"/>
      <c r="E52" s="177"/>
      <c r="F52" s="17"/>
      <c r="G52" s="77">
        <f>SUM(F53:F58)</f>
        <v>119698.99859999999</v>
      </c>
      <c r="H52" s="202"/>
      <c r="I52" s="213"/>
      <c r="J52" s="18"/>
      <c r="K52" s="77">
        <f>SUM(J53:J58)</f>
        <v>0</v>
      </c>
      <c r="M52" s="30"/>
    </row>
    <row r="53" spans="1:13" x14ac:dyDescent="0.15">
      <c r="A53" s="78" t="s">
        <v>41</v>
      </c>
      <c r="B53" s="135" t="s">
        <v>304</v>
      </c>
      <c r="C53" s="119" t="s">
        <v>112</v>
      </c>
      <c r="D53" s="151">
        <v>3614</v>
      </c>
      <c r="E53" s="172">
        <v>26.84</v>
      </c>
      <c r="F53" s="22">
        <f t="shared" ref="F53:F58" si="14">D53*E53</f>
        <v>96999.76</v>
      </c>
      <c r="G53" s="173"/>
      <c r="H53" s="13">
        <f t="shared" ref="H53:H58" si="15">I53/E53</f>
        <v>0</v>
      </c>
      <c r="I53" s="215"/>
      <c r="J53" s="23">
        <f t="shared" ref="J53:J58" si="16">D53*I53</f>
        <v>0</v>
      </c>
      <c r="K53" s="79"/>
    </row>
    <row r="54" spans="1:13" x14ac:dyDescent="0.15">
      <c r="A54" s="78" t="s">
        <v>12</v>
      </c>
      <c r="B54" s="135" t="s">
        <v>118</v>
      </c>
      <c r="C54" s="119" t="s">
        <v>112</v>
      </c>
      <c r="D54" s="151">
        <v>76.14</v>
      </c>
      <c r="E54" s="172">
        <v>171.02</v>
      </c>
      <c r="F54" s="22">
        <f t="shared" si="14"/>
        <v>13021.462800000001</v>
      </c>
      <c r="G54" s="173"/>
      <c r="H54" s="13">
        <f t="shared" si="15"/>
        <v>0</v>
      </c>
      <c r="I54" s="215"/>
      <c r="J54" s="23">
        <f t="shared" si="16"/>
        <v>0</v>
      </c>
      <c r="K54" s="79"/>
    </row>
    <row r="55" spans="1:13" x14ac:dyDescent="0.15">
      <c r="A55" s="78" t="s">
        <v>13</v>
      </c>
      <c r="B55" s="135" t="s">
        <v>174</v>
      </c>
      <c r="C55" s="119" t="s">
        <v>112</v>
      </c>
      <c r="D55" s="151">
        <v>9.98</v>
      </c>
      <c r="E55" s="172">
        <v>85.71</v>
      </c>
      <c r="F55" s="22">
        <f t="shared" si="14"/>
        <v>855.38580000000002</v>
      </c>
      <c r="G55" s="173"/>
      <c r="H55" s="13">
        <f t="shared" si="15"/>
        <v>0</v>
      </c>
      <c r="I55" s="215"/>
      <c r="J55" s="23">
        <f t="shared" si="16"/>
        <v>0</v>
      </c>
      <c r="K55" s="79"/>
    </row>
    <row r="56" spans="1:13" x14ac:dyDescent="0.15">
      <c r="A56" s="78" t="s">
        <v>43</v>
      </c>
      <c r="B56" s="135" t="s">
        <v>305</v>
      </c>
      <c r="C56" s="119" t="s">
        <v>112</v>
      </c>
      <c r="D56" s="151">
        <v>35</v>
      </c>
      <c r="E56" s="172">
        <v>35.5</v>
      </c>
      <c r="F56" s="22">
        <f t="shared" si="14"/>
        <v>1242.5</v>
      </c>
      <c r="G56" s="173"/>
      <c r="H56" s="13">
        <f t="shared" si="15"/>
        <v>0</v>
      </c>
      <c r="I56" s="215"/>
      <c r="J56" s="23">
        <f t="shared" si="16"/>
        <v>0</v>
      </c>
      <c r="K56" s="79"/>
    </row>
    <row r="57" spans="1:13" ht="25.5" x14ac:dyDescent="0.15">
      <c r="A57" s="78" t="s">
        <v>48</v>
      </c>
      <c r="B57" s="135" t="s">
        <v>306</v>
      </c>
      <c r="C57" s="119" t="s">
        <v>112</v>
      </c>
      <c r="D57" s="155">
        <v>101.14</v>
      </c>
      <c r="E57" s="172">
        <v>63.25</v>
      </c>
      <c r="F57" s="22">
        <f t="shared" si="14"/>
        <v>6397.1050000000005</v>
      </c>
      <c r="G57" s="173"/>
      <c r="H57" s="13">
        <f t="shared" si="15"/>
        <v>0</v>
      </c>
      <c r="I57" s="216"/>
      <c r="J57" s="23">
        <f t="shared" si="16"/>
        <v>0</v>
      </c>
      <c r="K57" s="79"/>
    </row>
    <row r="58" spans="1:13" x14ac:dyDescent="0.15">
      <c r="A58" s="78" t="s">
        <v>125</v>
      </c>
      <c r="B58" s="135" t="s">
        <v>178</v>
      </c>
      <c r="C58" s="119" t="s">
        <v>14</v>
      </c>
      <c r="D58" s="155">
        <v>114.5</v>
      </c>
      <c r="E58" s="172">
        <v>10.33</v>
      </c>
      <c r="F58" s="22">
        <f t="shared" si="14"/>
        <v>1182.7850000000001</v>
      </c>
      <c r="G58" s="173"/>
      <c r="H58" s="13">
        <f t="shared" si="15"/>
        <v>0</v>
      </c>
      <c r="I58" s="216"/>
      <c r="J58" s="23">
        <f t="shared" si="16"/>
        <v>0</v>
      </c>
      <c r="K58" s="79"/>
    </row>
    <row r="59" spans="1:13" x14ac:dyDescent="0.15">
      <c r="A59" s="78"/>
      <c r="B59" s="135"/>
      <c r="C59" s="119"/>
      <c r="D59" s="155"/>
      <c r="E59" s="175"/>
      <c r="F59" s="25"/>
      <c r="G59" s="86"/>
      <c r="I59" s="217"/>
      <c r="J59" s="26"/>
      <c r="K59" s="86"/>
    </row>
    <row r="60" spans="1:13" s="28" customFormat="1" x14ac:dyDescent="0.15">
      <c r="A60" s="82">
        <v>7</v>
      </c>
      <c r="B60" s="137" t="s">
        <v>181</v>
      </c>
      <c r="C60" s="120"/>
      <c r="D60" s="156"/>
      <c r="E60" s="176"/>
      <c r="F60" s="17"/>
      <c r="G60" s="87">
        <f>SUM(F62:F88)</f>
        <v>155315.43190000003</v>
      </c>
      <c r="H60" s="205"/>
      <c r="I60" s="218"/>
      <c r="J60" s="18"/>
      <c r="K60" s="87">
        <f>SUM(J62:J88)</f>
        <v>0</v>
      </c>
      <c r="M60" s="29"/>
    </row>
    <row r="61" spans="1:13" s="32" customFormat="1" x14ac:dyDescent="0.15">
      <c r="A61" s="88" t="s">
        <v>15</v>
      </c>
      <c r="B61" s="142" t="s">
        <v>327</v>
      </c>
      <c r="C61" s="122"/>
      <c r="D61" s="157"/>
      <c r="E61" s="181"/>
      <c r="F61" s="25"/>
      <c r="G61" s="89"/>
      <c r="H61" s="206"/>
      <c r="I61" s="219"/>
      <c r="J61" s="26"/>
      <c r="K61" s="89"/>
      <c r="M61" s="33"/>
    </row>
    <row r="62" spans="1:13" x14ac:dyDescent="0.15">
      <c r="A62" s="78" t="s">
        <v>182</v>
      </c>
      <c r="B62" s="135" t="s">
        <v>303</v>
      </c>
      <c r="C62" s="119" t="s">
        <v>112</v>
      </c>
      <c r="D62" s="151">
        <v>65.83</v>
      </c>
      <c r="E62" s="172">
        <v>362.6</v>
      </c>
      <c r="F62" s="22">
        <f t="shared" ref="F62:F65" si="17">D62*E62</f>
        <v>23869.958000000002</v>
      </c>
      <c r="G62" s="173"/>
      <c r="H62" s="13">
        <f t="shared" ref="H62:H65" si="18">I62/E62</f>
        <v>0</v>
      </c>
      <c r="I62" s="212"/>
      <c r="J62" s="23">
        <f t="shared" ref="J62:J65" si="19">D62*I62</f>
        <v>0</v>
      </c>
      <c r="K62" s="79"/>
    </row>
    <row r="63" spans="1:13" x14ac:dyDescent="0.15">
      <c r="A63" s="78" t="s">
        <v>183</v>
      </c>
      <c r="B63" s="135" t="s">
        <v>322</v>
      </c>
      <c r="C63" s="119" t="s">
        <v>112</v>
      </c>
      <c r="D63" s="151">
        <v>32.4</v>
      </c>
      <c r="E63" s="172">
        <v>309.13</v>
      </c>
      <c r="F63" s="22">
        <f t="shared" si="17"/>
        <v>10015.812</v>
      </c>
      <c r="G63" s="173"/>
      <c r="H63" s="13">
        <f t="shared" si="18"/>
        <v>0</v>
      </c>
      <c r="I63" s="212"/>
      <c r="J63" s="23">
        <f t="shared" si="19"/>
        <v>0</v>
      </c>
      <c r="K63" s="79"/>
    </row>
    <row r="64" spans="1:13" x14ac:dyDescent="0.15">
      <c r="A64" s="78" t="s">
        <v>184</v>
      </c>
      <c r="B64" s="135" t="s">
        <v>361</v>
      </c>
      <c r="C64" s="119" t="s">
        <v>112</v>
      </c>
      <c r="D64" s="151">
        <v>7.04</v>
      </c>
      <c r="E64" s="172">
        <v>200.11</v>
      </c>
      <c r="F64" s="22">
        <f t="shared" si="17"/>
        <v>1408.7744</v>
      </c>
      <c r="G64" s="173"/>
      <c r="H64" s="13">
        <f t="shared" si="18"/>
        <v>0</v>
      </c>
      <c r="I64" s="212"/>
      <c r="J64" s="23">
        <f t="shared" si="19"/>
        <v>0</v>
      </c>
      <c r="K64" s="79"/>
    </row>
    <row r="65" spans="1:13" x14ac:dyDescent="0.15">
      <c r="A65" s="78" t="s">
        <v>362</v>
      </c>
      <c r="B65" s="135" t="s">
        <v>302</v>
      </c>
      <c r="C65" s="119" t="s">
        <v>112</v>
      </c>
      <c r="D65" s="151">
        <v>51.21</v>
      </c>
      <c r="E65" s="172">
        <v>370.34</v>
      </c>
      <c r="F65" s="22">
        <f t="shared" si="17"/>
        <v>18965.111399999998</v>
      </c>
      <c r="G65" s="173"/>
      <c r="H65" s="13">
        <f t="shared" si="18"/>
        <v>0</v>
      </c>
      <c r="I65" s="212"/>
      <c r="J65" s="23">
        <f t="shared" si="19"/>
        <v>0</v>
      </c>
      <c r="K65" s="79"/>
    </row>
    <row r="66" spans="1:13" s="32" customFormat="1" x14ac:dyDescent="0.15">
      <c r="A66" s="88" t="s">
        <v>16</v>
      </c>
      <c r="B66" s="142" t="s">
        <v>326</v>
      </c>
      <c r="C66" s="122"/>
      <c r="D66" s="157"/>
      <c r="E66" s="181"/>
      <c r="F66" s="25"/>
      <c r="G66" s="89"/>
      <c r="H66" s="13"/>
      <c r="I66" s="219"/>
      <c r="J66" s="26"/>
      <c r="K66" s="89"/>
      <c r="M66" s="33"/>
    </row>
    <row r="67" spans="1:13" x14ac:dyDescent="0.15">
      <c r="A67" s="78" t="s">
        <v>185</v>
      </c>
      <c r="B67" s="135" t="s">
        <v>134</v>
      </c>
      <c r="C67" s="119" t="s">
        <v>112</v>
      </c>
      <c r="D67" s="151">
        <v>2.1</v>
      </c>
      <c r="E67" s="172">
        <v>176.7</v>
      </c>
      <c r="F67" s="22">
        <f t="shared" ref="F67:F71" si="20">D67*E67</f>
        <v>371.07</v>
      </c>
      <c r="G67" s="173"/>
      <c r="H67" s="13">
        <f t="shared" ref="H67:H71" si="21">I67/E67</f>
        <v>0</v>
      </c>
      <c r="I67" s="212"/>
      <c r="J67" s="23">
        <f t="shared" ref="J67:J71" si="22">D67*I67</f>
        <v>0</v>
      </c>
      <c r="K67" s="79"/>
    </row>
    <row r="68" spans="1:13" x14ac:dyDescent="0.15">
      <c r="A68" s="78" t="s">
        <v>186</v>
      </c>
      <c r="B68" s="135" t="s">
        <v>135</v>
      </c>
      <c r="C68" s="119" t="s">
        <v>112</v>
      </c>
      <c r="D68" s="151">
        <v>8.4</v>
      </c>
      <c r="E68" s="172">
        <v>216.7</v>
      </c>
      <c r="F68" s="22">
        <f t="shared" si="20"/>
        <v>1820.28</v>
      </c>
      <c r="G68" s="173"/>
      <c r="H68" s="13">
        <f t="shared" si="21"/>
        <v>0</v>
      </c>
      <c r="I68" s="212"/>
      <c r="J68" s="23">
        <f t="shared" si="22"/>
        <v>0</v>
      </c>
      <c r="K68" s="79"/>
    </row>
    <row r="69" spans="1:13" ht="25.5" x14ac:dyDescent="0.15">
      <c r="A69" s="78" t="s">
        <v>187</v>
      </c>
      <c r="B69" s="135" t="s">
        <v>350</v>
      </c>
      <c r="C69" s="119" t="s">
        <v>112</v>
      </c>
      <c r="D69" s="151">
        <v>18.48</v>
      </c>
      <c r="E69" s="172">
        <v>206.15</v>
      </c>
      <c r="F69" s="22">
        <f t="shared" si="20"/>
        <v>3809.652</v>
      </c>
      <c r="G69" s="173"/>
      <c r="H69" s="13">
        <f t="shared" si="21"/>
        <v>0</v>
      </c>
      <c r="I69" s="212"/>
      <c r="J69" s="23">
        <f t="shared" si="22"/>
        <v>0</v>
      </c>
      <c r="K69" s="79"/>
    </row>
    <row r="70" spans="1:13" x14ac:dyDescent="0.15">
      <c r="A70" s="78" t="s">
        <v>330</v>
      </c>
      <c r="B70" s="135" t="s">
        <v>301</v>
      </c>
      <c r="C70" s="119" t="s">
        <v>112</v>
      </c>
      <c r="D70" s="151">
        <v>50.11</v>
      </c>
      <c r="E70" s="172">
        <v>216.83</v>
      </c>
      <c r="F70" s="22">
        <f t="shared" si="20"/>
        <v>10865.3513</v>
      </c>
      <c r="G70" s="173"/>
      <c r="H70" s="13">
        <f t="shared" si="21"/>
        <v>0</v>
      </c>
      <c r="I70" s="212"/>
      <c r="J70" s="23">
        <f t="shared" si="22"/>
        <v>0</v>
      </c>
      <c r="K70" s="79"/>
    </row>
    <row r="71" spans="1:13" x14ac:dyDescent="0.15">
      <c r="A71" s="78" t="s">
        <v>363</v>
      </c>
      <c r="B71" s="135" t="s">
        <v>391</v>
      </c>
      <c r="C71" s="119" t="s">
        <v>112</v>
      </c>
      <c r="D71" s="151">
        <v>6.87</v>
      </c>
      <c r="E71" s="172">
        <v>216.83</v>
      </c>
      <c r="F71" s="22">
        <f t="shared" si="20"/>
        <v>1489.6221</v>
      </c>
      <c r="G71" s="173"/>
      <c r="H71" s="13">
        <f t="shared" si="21"/>
        <v>0</v>
      </c>
      <c r="I71" s="212"/>
      <c r="J71" s="23">
        <f t="shared" si="22"/>
        <v>0</v>
      </c>
      <c r="K71" s="79"/>
    </row>
    <row r="72" spans="1:13" s="32" customFormat="1" x14ac:dyDescent="0.15">
      <c r="A72" s="88" t="s">
        <v>17</v>
      </c>
      <c r="B72" s="142" t="s">
        <v>324</v>
      </c>
      <c r="C72" s="122"/>
      <c r="D72" s="157"/>
      <c r="E72" s="181"/>
      <c r="F72" s="25"/>
      <c r="G72" s="89"/>
      <c r="H72" s="13"/>
      <c r="I72" s="219"/>
      <c r="J72" s="26"/>
      <c r="K72" s="89"/>
      <c r="M72" s="33"/>
    </row>
    <row r="73" spans="1:13" x14ac:dyDescent="0.15">
      <c r="A73" s="78" t="s">
        <v>188</v>
      </c>
      <c r="B73" s="135" t="s">
        <v>136</v>
      </c>
      <c r="C73" s="119" t="s">
        <v>112</v>
      </c>
      <c r="D73" s="151">
        <v>6.09</v>
      </c>
      <c r="E73" s="172">
        <v>1538.14</v>
      </c>
      <c r="F73" s="22">
        <f t="shared" ref="F73" si="23">D73*E73</f>
        <v>9367.2726000000002</v>
      </c>
      <c r="G73" s="173"/>
      <c r="H73" s="13">
        <f t="shared" ref="H73" si="24">I73/E73</f>
        <v>0</v>
      </c>
      <c r="I73" s="212"/>
      <c r="J73" s="23">
        <f t="shared" ref="J73" si="25">D73*I73</f>
        <v>0</v>
      </c>
      <c r="K73" s="79"/>
    </row>
    <row r="74" spans="1:13" s="32" customFormat="1" x14ac:dyDescent="0.15">
      <c r="A74" s="88" t="s">
        <v>18</v>
      </c>
      <c r="B74" s="142" t="s">
        <v>325</v>
      </c>
      <c r="C74" s="122"/>
      <c r="D74" s="157"/>
      <c r="E74" s="181"/>
      <c r="F74" s="25"/>
      <c r="G74" s="89"/>
      <c r="H74" s="13"/>
      <c r="I74" s="219"/>
      <c r="J74" s="26"/>
      <c r="K74" s="89"/>
      <c r="M74" s="33"/>
    </row>
    <row r="75" spans="1:13" ht="25.5" x14ac:dyDescent="0.15">
      <c r="A75" s="90" t="s">
        <v>189</v>
      </c>
      <c r="B75" s="135" t="s">
        <v>392</v>
      </c>
      <c r="C75" s="119" t="s">
        <v>113</v>
      </c>
      <c r="D75" s="148">
        <v>5</v>
      </c>
      <c r="E75" s="172">
        <v>302.06</v>
      </c>
      <c r="F75" s="22">
        <f t="shared" ref="F75:F83" si="26">D75*E75</f>
        <v>1510.3</v>
      </c>
      <c r="G75" s="180"/>
      <c r="H75" s="13">
        <f t="shared" ref="H75:H83" si="27">I75/E75</f>
        <v>0</v>
      </c>
      <c r="I75" s="220"/>
      <c r="J75" s="23">
        <f t="shared" ref="J75:J83" si="28">D75*I75</f>
        <v>0</v>
      </c>
      <c r="K75" s="85"/>
      <c r="M75" s="34"/>
    </row>
    <row r="76" spans="1:13" ht="25.5" x14ac:dyDescent="0.15">
      <c r="A76" s="90" t="s">
        <v>190</v>
      </c>
      <c r="B76" s="135" t="s">
        <v>393</v>
      </c>
      <c r="C76" s="119" t="s">
        <v>113</v>
      </c>
      <c r="D76" s="148">
        <v>37</v>
      </c>
      <c r="E76" s="172">
        <v>343.42</v>
      </c>
      <c r="F76" s="22">
        <f t="shared" si="26"/>
        <v>12706.54</v>
      </c>
      <c r="G76" s="180"/>
      <c r="H76" s="13">
        <f t="shared" si="27"/>
        <v>0</v>
      </c>
      <c r="I76" s="220"/>
      <c r="J76" s="23">
        <f t="shared" si="28"/>
        <v>0</v>
      </c>
      <c r="K76" s="85"/>
      <c r="M76" s="34"/>
    </row>
    <row r="77" spans="1:13" x14ac:dyDescent="0.15">
      <c r="A77" s="90" t="s">
        <v>191</v>
      </c>
      <c r="B77" s="135" t="s">
        <v>396</v>
      </c>
      <c r="C77" s="119" t="s">
        <v>113</v>
      </c>
      <c r="D77" s="148">
        <v>9</v>
      </c>
      <c r="E77" s="172">
        <v>230</v>
      </c>
      <c r="F77" s="22">
        <f t="shared" si="26"/>
        <v>2070</v>
      </c>
      <c r="G77" s="180"/>
      <c r="H77" s="13">
        <f t="shared" si="27"/>
        <v>0</v>
      </c>
      <c r="I77" s="220"/>
      <c r="J77" s="23">
        <f t="shared" si="28"/>
        <v>0</v>
      </c>
      <c r="K77" s="85"/>
      <c r="M77" s="34"/>
    </row>
    <row r="78" spans="1:13" x14ac:dyDescent="0.15">
      <c r="A78" s="90" t="s">
        <v>222</v>
      </c>
      <c r="B78" s="135" t="s">
        <v>395</v>
      </c>
      <c r="C78" s="119" t="s">
        <v>113</v>
      </c>
      <c r="D78" s="151">
        <v>12</v>
      </c>
      <c r="E78" s="172">
        <v>345</v>
      </c>
      <c r="F78" s="22">
        <f t="shared" si="26"/>
        <v>4140</v>
      </c>
      <c r="G78" s="173"/>
      <c r="H78" s="13">
        <f t="shared" si="27"/>
        <v>0</v>
      </c>
      <c r="I78" s="212"/>
      <c r="J78" s="23">
        <f t="shared" si="28"/>
        <v>0</v>
      </c>
      <c r="K78" s="79"/>
    </row>
    <row r="79" spans="1:13" x14ac:dyDescent="0.15">
      <c r="A79" s="90" t="s">
        <v>331</v>
      </c>
      <c r="B79" s="135" t="s">
        <v>394</v>
      </c>
      <c r="C79" s="119" t="s">
        <v>112</v>
      </c>
      <c r="D79" s="151">
        <v>13.28</v>
      </c>
      <c r="E79" s="172">
        <v>186.84</v>
      </c>
      <c r="F79" s="22">
        <f t="shared" si="26"/>
        <v>2481.2352000000001</v>
      </c>
      <c r="G79" s="173"/>
      <c r="H79" s="13">
        <f t="shared" si="27"/>
        <v>0</v>
      </c>
      <c r="I79" s="212"/>
      <c r="J79" s="23">
        <f t="shared" si="28"/>
        <v>0</v>
      </c>
      <c r="K79" s="79"/>
    </row>
    <row r="80" spans="1:13" x14ac:dyDescent="0.15">
      <c r="A80" s="90" t="s">
        <v>332</v>
      </c>
      <c r="B80" s="135" t="s">
        <v>300</v>
      </c>
      <c r="C80" s="119" t="s">
        <v>113</v>
      </c>
      <c r="D80" s="151">
        <v>63</v>
      </c>
      <c r="E80" s="172">
        <v>72.41</v>
      </c>
      <c r="F80" s="22">
        <f t="shared" si="26"/>
        <v>4561.83</v>
      </c>
      <c r="G80" s="173"/>
      <c r="H80" s="13">
        <f t="shared" si="27"/>
        <v>0</v>
      </c>
      <c r="I80" s="212"/>
      <c r="J80" s="23">
        <f t="shared" si="28"/>
        <v>0</v>
      </c>
      <c r="K80" s="79"/>
    </row>
    <row r="81" spans="1:14" ht="25.5" x14ac:dyDescent="0.15">
      <c r="A81" s="90" t="s">
        <v>333</v>
      </c>
      <c r="B81" s="135" t="s">
        <v>299</v>
      </c>
      <c r="C81" s="119" t="s">
        <v>113</v>
      </c>
      <c r="D81" s="151">
        <v>29</v>
      </c>
      <c r="E81" s="172">
        <v>203.28</v>
      </c>
      <c r="F81" s="22">
        <f t="shared" si="26"/>
        <v>5895.12</v>
      </c>
      <c r="G81" s="173"/>
      <c r="H81" s="13">
        <f t="shared" si="27"/>
        <v>0</v>
      </c>
      <c r="I81" s="212"/>
      <c r="J81" s="23">
        <f t="shared" si="28"/>
        <v>0</v>
      </c>
      <c r="K81" s="79"/>
    </row>
    <row r="82" spans="1:14" x14ac:dyDescent="0.15">
      <c r="A82" s="90" t="s">
        <v>334</v>
      </c>
      <c r="B82" s="135" t="s">
        <v>131</v>
      </c>
      <c r="C82" s="119" t="s">
        <v>113</v>
      </c>
      <c r="D82" s="151">
        <v>1</v>
      </c>
      <c r="E82" s="172">
        <v>155.66999999999999</v>
      </c>
      <c r="F82" s="22">
        <f t="shared" si="26"/>
        <v>155.66999999999999</v>
      </c>
      <c r="G82" s="173"/>
      <c r="H82" s="13">
        <f t="shared" si="27"/>
        <v>0</v>
      </c>
      <c r="I82" s="212"/>
      <c r="J82" s="23">
        <f t="shared" si="28"/>
        <v>0</v>
      </c>
      <c r="K82" s="79"/>
    </row>
    <row r="83" spans="1:14" x14ac:dyDescent="0.15">
      <c r="A83" s="90" t="s">
        <v>335</v>
      </c>
      <c r="B83" s="135" t="s">
        <v>341</v>
      </c>
      <c r="C83" s="119" t="s">
        <v>113</v>
      </c>
      <c r="D83" s="151">
        <v>40</v>
      </c>
      <c r="E83" s="172">
        <v>164.52</v>
      </c>
      <c r="F83" s="22">
        <f t="shared" si="26"/>
        <v>6580.8</v>
      </c>
      <c r="G83" s="173"/>
      <c r="H83" s="13">
        <f t="shared" si="27"/>
        <v>0</v>
      </c>
      <c r="I83" s="212"/>
      <c r="J83" s="23">
        <f t="shared" si="28"/>
        <v>0</v>
      </c>
      <c r="K83" s="79"/>
    </row>
    <row r="84" spans="1:14" s="37" customFormat="1" x14ac:dyDescent="0.15">
      <c r="A84" s="91" t="s">
        <v>19</v>
      </c>
      <c r="B84" s="143" t="s">
        <v>328</v>
      </c>
      <c r="C84" s="123"/>
      <c r="D84" s="158"/>
      <c r="E84" s="182"/>
      <c r="F84" s="25"/>
      <c r="G84" s="92"/>
      <c r="H84" s="13"/>
      <c r="I84" s="221"/>
      <c r="J84" s="26"/>
      <c r="K84" s="92"/>
      <c r="L84" s="35"/>
      <c r="M84" s="36"/>
    </row>
    <row r="85" spans="1:14" x14ac:dyDescent="0.15">
      <c r="A85" s="78" t="s">
        <v>223</v>
      </c>
      <c r="B85" s="135" t="s">
        <v>298</v>
      </c>
      <c r="C85" s="119" t="s">
        <v>112</v>
      </c>
      <c r="D85" s="151">
        <v>135.57</v>
      </c>
      <c r="E85" s="172">
        <v>61.16</v>
      </c>
      <c r="F85" s="22">
        <f t="shared" ref="F85:F88" si="29">D85*E85</f>
        <v>8291.4611999999997</v>
      </c>
      <c r="G85" s="173"/>
      <c r="H85" s="13">
        <f t="shared" ref="H85:H88" si="30">I85/E85</f>
        <v>0</v>
      </c>
      <c r="I85" s="212"/>
      <c r="J85" s="23">
        <f t="shared" ref="J85:J88" si="31">D85*I85</f>
        <v>0</v>
      </c>
      <c r="K85" s="79"/>
    </row>
    <row r="86" spans="1:14" x14ac:dyDescent="0.15">
      <c r="A86" s="78" t="s">
        <v>224</v>
      </c>
      <c r="B86" s="135" t="s">
        <v>297</v>
      </c>
      <c r="C86" s="119" t="s">
        <v>112</v>
      </c>
      <c r="D86" s="151">
        <v>19.73</v>
      </c>
      <c r="E86" s="172">
        <v>134.34</v>
      </c>
      <c r="F86" s="22">
        <f t="shared" si="29"/>
        <v>2650.5282000000002</v>
      </c>
      <c r="G86" s="173"/>
      <c r="H86" s="13">
        <f t="shared" si="30"/>
        <v>0</v>
      </c>
      <c r="I86" s="212"/>
      <c r="J86" s="23">
        <f t="shared" si="31"/>
        <v>0</v>
      </c>
      <c r="K86" s="79"/>
    </row>
    <row r="87" spans="1:14" x14ac:dyDescent="0.15">
      <c r="A87" s="78" t="s">
        <v>225</v>
      </c>
      <c r="B87" s="135" t="s">
        <v>342</v>
      </c>
      <c r="C87" s="119" t="s">
        <v>112</v>
      </c>
      <c r="D87" s="151">
        <v>12.25</v>
      </c>
      <c r="E87" s="172">
        <v>186.95</v>
      </c>
      <c r="F87" s="22">
        <f t="shared" si="29"/>
        <v>2290.1374999999998</v>
      </c>
      <c r="G87" s="173"/>
      <c r="H87" s="13">
        <f t="shared" si="30"/>
        <v>0</v>
      </c>
      <c r="I87" s="212"/>
      <c r="J87" s="23">
        <f t="shared" si="31"/>
        <v>0</v>
      </c>
      <c r="K87" s="79"/>
    </row>
    <row r="88" spans="1:14" s="21" customFormat="1" x14ac:dyDescent="0.15">
      <c r="A88" s="78" t="s">
        <v>336</v>
      </c>
      <c r="B88" s="139" t="s">
        <v>323</v>
      </c>
      <c r="C88" s="117" t="s">
        <v>112</v>
      </c>
      <c r="D88" s="153">
        <v>4.6500000000000004</v>
      </c>
      <c r="E88" s="183">
        <v>4300.84</v>
      </c>
      <c r="F88" s="22">
        <f t="shared" si="29"/>
        <v>19998.906000000003</v>
      </c>
      <c r="G88" s="169"/>
      <c r="H88" s="13">
        <f t="shared" si="30"/>
        <v>0</v>
      </c>
      <c r="I88" s="209"/>
      <c r="J88" s="23">
        <f t="shared" si="31"/>
        <v>0</v>
      </c>
      <c r="K88" s="73"/>
      <c r="L88" s="19"/>
      <c r="M88" s="24"/>
    </row>
    <row r="89" spans="1:14" x14ac:dyDescent="0.15">
      <c r="A89" s="78"/>
      <c r="B89" s="135"/>
      <c r="C89" s="119"/>
      <c r="D89" s="155"/>
      <c r="E89" s="175"/>
      <c r="F89" s="25"/>
      <c r="G89" s="86"/>
      <c r="I89" s="217"/>
      <c r="J89" s="26"/>
      <c r="K89" s="86"/>
    </row>
    <row r="90" spans="1:14" x14ac:dyDescent="0.15">
      <c r="A90" s="76">
        <v>8</v>
      </c>
      <c r="B90" s="137" t="s">
        <v>120</v>
      </c>
      <c r="C90" s="121"/>
      <c r="D90" s="154"/>
      <c r="E90" s="177"/>
      <c r="F90" s="17"/>
      <c r="G90" s="77">
        <f>SUM(F91:F97)</f>
        <v>185710.06680000003</v>
      </c>
      <c r="H90" s="202"/>
      <c r="I90" s="213"/>
      <c r="J90" s="18"/>
      <c r="K90" s="77">
        <f>SUM(J91:J97)</f>
        <v>0</v>
      </c>
      <c r="M90" s="30"/>
    </row>
    <row r="91" spans="1:14" ht="25.5" x14ac:dyDescent="0.15">
      <c r="A91" s="90" t="s">
        <v>25</v>
      </c>
      <c r="B91" s="135" t="s">
        <v>398</v>
      </c>
      <c r="C91" s="117" t="s">
        <v>112</v>
      </c>
      <c r="D91" s="153">
        <v>996.37</v>
      </c>
      <c r="E91" s="172">
        <v>54.67</v>
      </c>
      <c r="F91" s="22">
        <f t="shared" ref="F91:F97" si="32">D91*E91</f>
        <v>54471.547900000005</v>
      </c>
      <c r="G91" s="180"/>
      <c r="H91" s="13">
        <f t="shared" ref="H91:H97" si="33">I91/E91</f>
        <v>0</v>
      </c>
      <c r="I91" s="212"/>
      <c r="J91" s="23">
        <f t="shared" ref="J91:J97" si="34">D91*I91</f>
        <v>0</v>
      </c>
      <c r="K91" s="85"/>
      <c r="M91" s="24"/>
      <c r="N91" s="38"/>
    </row>
    <row r="92" spans="1:14" x14ac:dyDescent="0.15">
      <c r="A92" s="90" t="s">
        <v>32</v>
      </c>
      <c r="B92" s="135" t="s">
        <v>399</v>
      </c>
      <c r="C92" s="117" t="s">
        <v>14</v>
      </c>
      <c r="D92" s="153">
        <v>111.25</v>
      </c>
      <c r="E92" s="172">
        <v>56.85</v>
      </c>
      <c r="F92" s="22">
        <f t="shared" si="32"/>
        <v>6324.5625</v>
      </c>
      <c r="G92" s="180"/>
      <c r="H92" s="13">
        <f t="shared" si="33"/>
        <v>0</v>
      </c>
      <c r="I92" s="212"/>
      <c r="J92" s="23">
        <f t="shared" si="34"/>
        <v>0</v>
      </c>
      <c r="K92" s="85"/>
      <c r="M92" s="24"/>
    </row>
    <row r="93" spans="1:14" x14ac:dyDescent="0.15">
      <c r="A93" s="90" t="s">
        <v>33</v>
      </c>
      <c r="B93" s="135" t="s">
        <v>296</v>
      </c>
      <c r="C93" s="117" t="s">
        <v>112</v>
      </c>
      <c r="D93" s="153">
        <v>1040.95</v>
      </c>
      <c r="E93" s="172">
        <v>42.15</v>
      </c>
      <c r="F93" s="22">
        <f t="shared" si="32"/>
        <v>43876.042500000003</v>
      </c>
      <c r="G93" s="180"/>
      <c r="H93" s="13">
        <f t="shared" si="33"/>
        <v>0</v>
      </c>
      <c r="I93" s="212"/>
      <c r="J93" s="23">
        <f t="shared" si="34"/>
        <v>0</v>
      </c>
      <c r="K93" s="85"/>
      <c r="M93" s="24"/>
    </row>
    <row r="94" spans="1:14" x14ac:dyDescent="0.15">
      <c r="A94" s="90" t="s">
        <v>34</v>
      </c>
      <c r="B94" s="135" t="s">
        <v>121</v>
      </c>
      <c r="C94" s="117" t="s">
        <v>112</v>
      </c>
      <c r="D94" s="153">
        <v>1006.93</v>
      </c>
      <c r="E94" s="172">
        <v>57.49</v>
      </c>
      <c r="F94" s="22">
        <f t="shared" si="32"/>
        <v>57888.405699999996</v>
      </c>
      <c r="G94" s="180"/>
      <c r="H94" s="13">
        <f t="shared" si="33"/>
        <v>0</v>
      </c>
      <c r="I94" s="212"/>
      <c r="J94" s="23">
        <f t="shared" si="34"/>
        <v>0</v>
      </c>
      <c r="K94" s="85"/>
      <c r="M94" s="24"/>
    </row>
    <row r="95" spans="1:14" x14ac:dyDescent="0.15">
      <c r="A95" s="90" t="s">
        <v>162</v>
      </c>
      <c r="B95" s="135" t="s">
        <v>295</v>
      </c>
      <c r="C95" s="117" t="s">
        <v>112</v>
      </c>
      <c r="D95" s="153">
        <v>64.260000000000005</v>
      </c>
      <c r="E95" s="172">
        <v>94.47</v>
      </c>
      <c r="F95" s="22">
        <f t="shared" si="32"/>
        <v>6070.6422000000002</v>
      </c>
      <c r="G95" s="180"/>
      <c r="H95" s="13">
        <f t="shared" si="33"/>
        <v>0</v>
      </c>
      <c r="I95" s="212"/>
      <c r="J95" s="23">
        <f t="shared" si="34"/>
        <v>0</v>
      </c>
      <c r="K95" s="85"/>
      <c r="M95" s="24"/>
    </row>
    <row r="96" spans="1:14" x14ac:dyDescent="0.15">
      <c r="A96" s="90" t="s">
        <v>163</v>
      </c>
      <c r="B96" s="135" t="s">
        <v>122</v>
      </c>
      <c r="C96" s="117" t="s">
        <v>14</v>
      </c>
      <c r="D96" s="153">
        <v>235</v>
      </c>
      <c r="E96" s="172">
        <v>43.95</v>
      </c>
      <c r="F96" s="22">
        <f t="shared" si="32"/>
        <v>10328.25</v>
      </c>
      <c r="G96" s="180"/>
      <c r="H96" s="13">
        <f t="shared" si="33"/>
        <v>0</v>
      </c>
      <c r="I96" s="212"/>
      <c r="J96" s="23">
        <f t="shared" si="34"/>
        <v>0</v>
      </c>
      <c r="K96" s="85"/>
      <c r="M96" s="24"/>
    </row>
    <row r="97" spans="1:13" x14ac:dyDescent="0.15">
      <c r="A97" s="90" t="s">
        <v>400</v>
      </c>
      <c r="B97" s="135" t="s">
        <v>397</v>
      </c>
      <c r="C97" s="117" t="s">
        <v>14</v>
      </c>
      <c r="D97" s="153">
        <v>227.6</v>
      </c>
      <c r="E97" s="172">
        <v>29.66</v>
      </c>
      <c r="F97" s="22">
        <f t="shared" si="32"/>
        <v>6750.616</v>
      </c>
      <c r="G97" s="180"/>
      <c r="H97" s="13">
        <f t="shared" si="33"/>
        <v>0</v>
      </c>
      <c r="I97" s="212"/>
      <c r="J97" s="23">
        <f t="shared" si="34"/>
        <v>0</v>
      </c>
      <c r="K97" s="85"/>
      <c r="M97" s="24"/>
    </row>
    <row r="98" spans="1:13" x14ac:dyDescent="0.15">
      <c r="A98" s="90"/>
      <c r="B98" s="135"/>
      <c r="C98" s="117"/>
      <c r="D98" s="153"/>
      <c r="E98" s="175"/>
      <c r="F98" s="25"/>
      <c r="G98" s="93"/>
      <c r="I98" s="214"/>
      <c r="J98" s="26"/>
      <c r="K98" s="93"/>
      <c r="M98" s="24"/>
    </row>
    <row r="99" spans="1:13" x14ac:dyDescent="0.15">
      <c r="A99" s="94">
        <v>9</v>
      </c>
      <c r="B99" s="137" t="s">
        <v>412</v>
      </c>
      <c r="C99" s="121"/>
      <c r="D99" s="154"/>
      <c r="E99" s="177"/>
      <c r="F99" s="17"/>
      <c r="G99" s="77">
        <f>SUM(F100:F126)</f>
        <v>167670.66000000003</v>
      </c>
      <c r="H99" s="202"/>
      <c r="I99" s="213"/>
      <c r="J99" s="18"/>
      <c r="K99" s="77">
        <f>SUM(J100:J126)</f>
        <v>0</v>
      </c>
      <c r="M99" s="30"/>
    </row>
    <row r="100" spans="1:13" s="37" customFormat="1" x14ac:dyDescent="0.15">
      <c r="A100" s="95" t="s">
        <v>20</v>
      </c>
      <c r="B100" s="143" t="s">
        <v>456</v>
      </c>
      <c r="C100" s="122"/>
      <c r="D100" s="158"/>
      <c r="E100" s="182"/>
      <c r="F100" s="25"/>
      <c r="G100" s="92"/>
      <c r="H100" s="206"/>
      <c r="I100" s="221"/>
      <c r="J100" s="26"/>
      <c r="K100" s="92"/>
      <c r="L100" s="35"/>
      <c r="M100" s="33"/>
    </row>
    <row r="101" spans="1:13" s="21" customFormat="1" ht="38.25" x14ac:dyDescent="0.15">
      <c r="A101" s="96" t="s">
        <v>436</v>
      </c>
      <c r="B101" s="139" t="s">
        <v>485</v>
      </c>
      <c r="C101" s="124" t="s">
        <v>113</v>
      </c>
      <c r="D101" s="153">
        <v>1</v>
      </c>
      <c r="E101" s="183">
        <v>5334.97</v>
      </c>
      <c r="F101" s="22">
        <f t="shared" ref="F101:F126" si="35">D101*E101</f>
        <v>5334.97</v>
      </c>
      <c r="G101" s="169"/>
      <c r="H101" s="13">
        <f t="shared" ref="H101:H126" si="36">I101/E101</f>
        <v>0</v>
      </c>
      <c r="I101" s="209"/>
      <c r="J101" s="23">
        <f t="shared" ref="J101:J126" si="37">D101*I101</f>
        <v>0</v>
      </c>
      <c r="K101" s="73"/>
      <c r="L101" s="19"/>
      <c r="M101" s="34"/>
    </row>
    <row r="102" spans="1:13" s="21" customFormat="1" ht="25.5" x14ac:dyDescent="0.15">
      <c r="A102" s="96" t="s">
        <v>437</v>
      </c>
      <c r="B102" s="139" t="s">
        <v>486</v>
      </c>
      <c r="C102" s="124" t="s">
        <v>113</v>
      </c>
      <c r="D102" s="153">
        <v>1</v>
      </c>
      <c r="E102" s="183">
        <v>1486.01</v>
      </c>
      <c r="F102" s="22">
        <f t="shared" si="35"/>
        <v>1486.01</v>
      </c>
      <c r="G102" s="169"/>
      <c r="H102" s="13">
        <f t="shared" si="36"/>
        <v>0</v>
      </c>
      <c r="I102" s="209"/>
      <c r="J102" s="23">
        <f t="shared" si="37"/>
        <v>0</v>
      </c>
      <c r="K102" s="73"/>
      <c r="L102" s="19"/>
      <c r="M102" s="34"/>
    </row>
    <row r="103" spans="1:13" s="21" customFormat="1" ht="25.5" x14ac:dyDescent="0.15">
      <c r="A103" s="96" t="s">
        <v>487</v>
      </c>
      <c r="B103" s="139" t="s">
        <v>455</v>
      </c>
      <c r="C103" s="124" t="s">
        <v>113</v>
      </c>
      <c r="D103" s="153">
        <v>1</v>
      </c>
      <c r="E103" s="184">
        <v>42600</v>
      </c>
      <c r="F103" s="22">
        <f t="shared" si="35"/>
        <v>42600</v>
      </c>
      <c r="G103" s="169"/>
      <c r="H103" s="13">
        <f t="shared" si="36"/>
        <v>0</v>
      </c>
      <c r="I103" s="209"/>
      <c r="J103" s="23">
        <f t="shared" si="37"/>
        <v>0</v>
      </c>
      <c r="K103" s="73"/>
      <c r="L103" s="19"/>
      <c r="M103" s="34"/>
    </row>
    <row r="104" spans="1:13" s="21" customFormat="1" x14ac:dyDescent="0.15">
      <c r="A104" s="96" t="s">
        <v>488</v>
      </c>
      <c r="B104" s="139" t="s">
        <v>438</v>
      </c>
      <c r="C104" s="124" t="s">
        <v>113</v>
      </c>
      <c r="D104" s="153">
        <v>1</v>
      </c>
      <c r="E104" s="184">
        <v>21000</v>
      </c>
      <c r="F104" s="22">
        <f t="shared" si="35"/>
        <v>21000</v>
      </c>
      <c r="G104" s="169"/>
      <c r="H104" s="13">
        <f t="shared" si="36"/>
        <v>0</v>
      </c>
      <c r="I104" s="209"/>
      <c r="J104" s="23">
        <f t="shared" si="37"/>
        <v>0</v>
      </c>
      <c r="K104" s="73"/>
      <c r="L104" s="19"/>
      <c r="M104" s="34"/>
    </row>
    <row r="105" spans="1:13" ht="38.25" x14ac:dyDescent="0.15">
      <c r="A105" s="96" t="s">
        <v>21</v>
      </c>
      <c r="B105" s="135" t="s">
        <v>439</v>
      </c>
      <c r="C105" s="124" t="s">
        <v>113</v>
      </c>
      <c r="D105" s="148">
        <v>2</v>
      </c>
      <c r="E105" s="172">
        <v>569.19000000000005</v>
      </c>
      <c r="F105" s="22">
        <f t="shared" si="35"/>
        <v>1138.3800000000001</v>
      </c>
      <c r="G105" s="185"/>
      <c r="H105" s="13">
        <f t="shared" si="36"/>
        <v>0</v>
      </c>
      <c r="I105" s="222"/>
      <c r="J105" s="23">
        <f t="shared" si="37"/>
        <v>0</v>
      </c>
      <c r="K105" s="97"/>
      <c r="M105" s="34"/>
    </row>
    <row r="106" spans="1:13" ht="38.25" x14ac:dyDescent="0.15">
      <c r="A106" s="96" t="s">
        <v>22</v>
      </c>
      <c r="B106" s="135" t="s">
        <v>440</v>
      </c>
      <c r="C106" s="124" t="s">
        <v>113</v>
      </c>
      <c r="D106" s="148">
        <v>1</v>
      </c>
      <c r="E106" s="172">
        <v>223.25</v>
      </c>
      <c r="F106" s="22">
        <f t="shared" si="35"/>
        <v>223.25</v>
      </c>
      <c r="G106" s="185"/>
      <c r="H106" s="13">
        <f t="shared" si="36"/>
        <v>0</v>
      </c>
      <c r="I106" s="222"/>
      <c r="J106" s="23">
        <f t="shared" si="37"/>
        <v>0</v>
      </c>
      <c r="K106" s="97"/>
      <c r="M106" s="34"/>
    </row>
    <row r="107" spans="1:13" ht="25.5" x14ac:dyDescent="0.15">
      <c r="A107" s="96" t="s">
        <v>23</v>
      </c>
      <c r="B107" s="135" t="s">
        <v>441</v>
      </c>
      <c r="C107" s="124" t="s">
        <v>113</v>
      </c>
      <c r="D107" s="148">
        <v>1</v>
      </c>
      <c r="E107" s="172">
        <v>59.2</v>
      </c>
      <c r="F107" s="22">
        <f t="shared" si="35"/>
        <v>59.2</v>
      </c>
      <c r="G107" s="185"/>
      <c r="H107" s="13">
        <f t="shared" si="36"/>
        <v>0</v>
      </c>
      <c r="I107" s="222"/>
      <c r="J107" s="23">
        <f t="shared" si="37"/>
        <v>0</v>
      </c>
      <c r="K107" s="97"/>
      <c r="M107" s="34"/>
    </row>
    <row r="108" spans="1:13" x14ac:dyDescent="0.15">
      <c r="A108" s="96" t="s">
        <v>192</v>
      </c>
      <c r="B108" s="135" t="s">
        <v>291</v>
      </c>
      <c r="C108" s="124" t="s">
        <v>113</v>
      </c>
      <c r="D108" s="151">
        <v>436</v>
      </c>
      <c r="E108" s="172">
        <v>82.81</v>
      </c>
      <c r="F108" s="22">
        <f t="shared" si="35"/>
        <v>36105.160000000003</v>
      </c>
      <c r="G108" s="185"/>
      <c r="H108" s="13">
        <f t="shared" si="36"/>
        <v>0</v>
      </c>
      <c r="I108" s="222"/>
      <c r="J108" s="23">
        <f t="shared" si="37"/>
        <v>0</v>
      </c>
      <c r="K108" s="97"/>
      <c r="M108" s="34"/>
    </row>
    <row r="109" spans="1:13" x14ac:dyDescent="0.15">
      <c r="A109" s="96" t="s">
        <v>193</v>
      </c>
      <c r="B109" s="135" t="s">
        <v>292</v>
      </c>
      <c r="C109" s="124" t="s">
        <v>113</v>
      </c>
      <c r="D109" s="151">
        <v>223</v>
      </c>
      <c r="E109" s="172">
        <v>70.239999999999995</v>
      </c>
      <c r="F109" s="22">
        <f t="shared" si="35"/>
        <v>15663.519999999999</v>
      </c>
      <c r="G109" s="185"/>
      <c r="H109" s="13">
        <f t="shared" si="36"/>
        <v>0</v>
      </c>
      <c r="I109" s="222"/>
      <c r="J109" s="23">
        <f t="shared" si="37"/>
        <v>0</v>
      </c>
      <c r="K109" s="97"/>
      <c r="M109" s="34"/>
    </row>
    <row r="110" spans="1:13" x14ac:dyDescent="0.15">
      <c r="A110" s="96" t="s">
        <v>194</v>
      </c>
      <c r="B110" s="135" t="s">
        <v>293</v>
      </c>
      <c r="C110" s="124" t="s">
        <v>113</v>
      </c>
      <c r="D110" s="148">
        <v>27</v>
      </c>
      <c r="E110" s="172">
        <v>140.16</v>
      </c>
      <c r="F110" s="22">
        <f t="shared" si="35"/>
        <v>3784.3199999999997</v>
      </c>
      <c r="G110" s="185"/>
      <c r="H110" s="13">
        <f t="shared" si="36"/>
        <v>0</v>
      </c>
      <c r="I110" s="222"/>
      <c r="J110" s="23">
        <f t="shared" si="37"/>
        <v>0</v>
      </c>
      <c r="K110" s="97"/>
      <c r="M110" s="34"/>
    </row>
    <row r="111" spans="1:13" x14ac:dyDescent="0.15">
      <c r="A111" s="96" t="s">
        <v>195</v>
      </c>
      <c r="B111" s="135" t="s">
        <v>411</v>
      </c>
      <c r="C111" s="124" t="s">
        <v>113</v>
      </c>
      <c r="D111" s="148">
        <v>56</v>
      </c>
      <c r="E111" s="172">
        <v>52.88</v>
      </c>
      <c r="F111" s="22">
        <f t="shared" si="35"/>
        <v>2961.28</v>
      </c>
      <c r="G111" s="185"/>
      <c r="H111" s="13">
        <f t="shared" si="36"/>
        <v>0</v>
      </c>
      <c r="I111" s="222"/>
      <c r="J111" s="23">
        <f t="shared" si="37"/>
        <v>0</v>
      </c>
      <c r="K111" s="97"/>
      <c r="M111" s="34"/>
    </row>
    <row r="112" spans="1:13" x14ac:dyDescent="0.15">
      <c r="A112" s="96" t="s">
        <v>364</v>
      </c>
      <c r="B112" s="135" t="s">
        <v>294</v>
      </c>
      <c r="C112" s="124" t="s">
        <v>113</v>
      </c>
      <c r="D112" s="148">
        <v>41</v>
      </c>
      <c r="E112" s="172">
        <v>77.31</v>
      </c>
      <c r="F112" s="22">
        <f t="shared" si="35"/>
        <v>3169.71</v>
      </c>
      <c r="G112" s="185"/>
      <c r="H112" s="13">
        <f t="shared" si="36"/>
        <v>0</v>
      </c>
      <c r="I112" s="222"/>
      <c r="J112" s="23">
        <f t="shared" si="37"/>
        <v>0</v>
      </c>
      <c r="K112" s="97"/>
      <c r="M112" s="34"/>
    </row>
    <row r="113" spans="1:13" x14ac:dyDescent="0.15">
      <c r="A113" s="96" t="s">
        <v>365</v>
      </c>
      <c r="B113" s="135" t="s">
        <v>459</v>
      </c>
      <c r="C113" s="124" t="s">
        <v>113</v>
      </c>
      <c r="D113" s="148">
        <v>8</v>
      </c>
      <c r="E113" s="172">
        <v>85.96</v>
      </c>
      <c r="F113" s="22">
        <f t="shared" si="35"/>
        <v>687.68</v>
      </c>
      <c r="G113" s="185"/>
      <c r="H113" s="13">
        <f t="shared" si="36"/>
        <v>0</v>
      </c>
      <c r="I113" s="222"/>
      <c r="J113" s="23">
        <f t="shared" si="37"/>
        <v>0</v>
      </c>
      <c r="K113" s="97"/>
      <c r="M113" s="34"/>
    </row>
    <row r="114" spans="1:13" ht="25.5" x14ac:dyDescent="0.15">
      <c r="A114" s="96" t="s">
        <v>366</v>
      </c>
      <c r="B114" s="135" t="s">
        <v>448</v>
      </c>
      <c r="C114" s="124" t="s">
        <v>113</v>
      </c>
      <c r="D114" s="148">
        <v>123</v>
      </c>
      <c r="E114" s="172">
        <v>48.89</v>
      </c>
      <c r="F114" s="22">
        <f t="shared" si="35"/>
        <v>6013.47</v>
      </c>
      <c r="G114" s="185"/>
      <c r="H114" s="13">
        <f t="shared" si="36"/>
        <v>0</v>
      </c>
      <c r="I114" s="222"/>
      <c r="J114" s="23">
        <f t="shared" si="37"/>
        <v>0</v>
      </c>
      <c r="K114" s="97"/>
      <c r="M114" s="34"/>
    </row>
    <row r="115" spans="1:13" ht="25.5" x14ac:dyDescent="0.15">
      <c r="A115" s="96" t="s">
        <v>367</v>
      </c>
      <c r="B115" s="135" t="s">
        <v>449</v>
      </c>
      <c r="C115" s="124" t="s">
        <v>113</v>
      </c>
      <c r="D115" s="148">
        <v>49</v>
      </c>
      <c r="E115" s="172">
        <v>74.13</v>
      </c>
      <c r="F115" s="22">
        <f t="shared" si="35"/>
        <v>3632.37</v>
      </c>
      <c r="G115" s="185"/>
      <c r="H115" s="13">
        <f t="shared" si="36"/>
        <v>0</v>
      </c>
      <c r="I115" s="222"/>
      <c r="J115" s="23">
        <f t="shared" si="37"/>
        <v>0</v>
      </c>
      <c r="K115" s="97"/>
      <c r="M115" s="34"/>
    </row>
    <row r="116" spans="1:13" ht="25.5" x14ac:dyDescent="0.15">
      <c r="A116" s="96" t="s">
        <v>368</v>
      </c>
      <c r="B116" s="135" t="s">
        <v>450</v>
      </c>
      <c r="C116" s="124" t="s">
        <v>113</v>
      </c>
      <c r="D116" s="148">
        <v>7</v>
      </c>
      <c r="E116" s="172">
        <v>37.07</v>
      </c>
      <c r="F116" s="22">
        <f t="shared" si="35"/>
        <v>259.49</v>
      </c>
      <c r="G116" s="185"/>
      <c r="H116" s="13">
        <f t="shared" si="36"/>
        <v>0</v>
      </c>
      <c r="I116" s="222"/>
      <c r="J116" s="23">
        <f t="shared" si="37"/>
        <v>0</v>
      </c>
      <c r="K116" s="97"/>
      <c r="M116" s="34"/>
    </row>
    <row r="117" spans="1:13" ht="25.5" x14ac:dyDescent="0.15">
      <c r="A117" s="96" t="s">
        <v>369</v>
      </c>
      <c r="B117" s="135" t="s">
        <v>451</v>
      </c>
      <c r="C117" s="124" t="s">
        <v>113</v>
      </c>
      <c r="D117" s="148">
        <v>243</v>
      </c>
      <c r="E117" s="172">
        <v>64.62</v>
      </c>
      <c r="F117" s="22">
        <f t="shared" si="35"/>
        <v>15702.660000000002</v>
      </c>
      <c r="G117" s="185"/>
      <c r="H117" s="13">
        <f t="shared" si="36"/>
        <v>0</v>
      </c>
      <c r="I117" s="222"/>
      <c r="J117" s="23">
        <f t="shared" si="37"/>
        <v>0</v>
      </c>
      <c r="K117" s="97"/>
      <c r="M117" s="34"/>
    </row>
    <row r="118" spans="1:13" x14ac:dyDescent="0.15">
      <c r="A118" s="96" t="s">
        <v>370</v>
      </c>
      <c r="B118" s="135" t="s">
        <v>460</v>
      </c>
      <c r="C118" s="124" t="s">
        <v>113</v>
      </c>
      <c r="D118" s="148">
        <v>8</v>
      </c>
      <c r="E118" s="172">
        <v>48.19</v>
      </c>
      <c r="F118" s="22">
        <f t="shared" si="35"/>
        <v>385.52</v>
      </c>
      <c r="G118" s="185"/>
      <c r="H118" s="13">
        <f t="shared" si="36"/>
        <v>0</v>
      </c>
      <c r="I118" s="222"/>
      <c r="J118" s="23">
        <f t="shared" si="37"/>
        <v>0</v>
      </c>
      <c r="K118" s="97"/>
      <c r="M118" s="34"/>
    </row>
    <row r="119" spans="1:13" x14ac:dyDescent="0.15">
      <c r="A119" s="96" t="s">
        <v>371</v>
      </c>
      <c r="B119" s="135" t="s">
        <v>461</v>
      </c>
      <c r="C119" s="124" t="s">
        <v>113</v>
      </c>
      <c r="D119" s="148">
        <v>2</v>
      </c>
      <c r="E119" s="172">
        <v>84.77</v>
      </c>
      <c r="F119" s="22">
        <f t="shared" si="35"/>
        <v>169.54</v>
      </c>
      <c r="G119" s="185"/>
      <c r="H119" s="13">
        <f t="shared" si="36"/>
        <v>0</v>
      </c>
      <c r="I119" s="222"/>
      <c r="J119" s="23">
        <f t="shared" si="37"/>
        <v>0</v>
      </c>
      <c r="K119" s="97"/>
      <c r="M119" s="34"/>
    </row>
    <row r="120" spans="1:13" x14ac:dyDescent="0.15">
      <c r="A120" s="96" t="s">
        <v>372</v>
      </c>
      <c r="B120" s="135" t="s">
        <v>462</v>
      </c>
      <c r="C120" s="124" t="s">
        <v>113</v>
      </c>
      <c r="D120" s="148">
        <v>4</v>
      </c>
      <c r="E120" s="172">
        <v>58.35</v>
      </c>
      <c r="F120" s="22">
        <f t="shared" si="35"/>
        <v>233.4</v>
      </c>
      <c r="G120" s="185"/>
      <c r="H120" s="13">
        <f t="shared" si="36"/>
        <v>0</v>
      </c>
      <c r="I120" s="222"/>
      <c r="J120" s="23">
        <f t="shared" si="37"/>
        <v>0</v>
      </c>
      <c r="K120" s="97"/>
      <c r="M120" s="34"/>
    </row>
    <row r="121" spans="1:13" x14ac:dyDescent="0.15">
      <c r="A121" s="96" t="s">
        <v>373</v>
      </c>
      <c r="B121" s="140" t="s">
        <v>447</v>
      </c>
      <c r="C121" s="124" t="s">
        <v>113</v>
      </c>
      <c r="D121" s="148">
        <v>1</v>
      </c>
      <c r="E121" s="172">
        <v>2466.19</v>
      </c>
      <c r="F121" s="22">
        <f t="shared" si="35"/>
        <v>2466.19</v>
      </c>
      <c r="G121" s="185"/>
      <c r="H121" s="13">
        <f t="shared" si="36"/>
        <v>0</v>
      </c>
      <c r="I121" s="222"/>
      <c r="J121" s="23">
        <f t="shared" si="37"/>
        <v>0</v>
      </c>
      <c r="K121" s="97"/>
      <c r="M121" s="34"/>
    </row>
    <row r="122" spans="1:13" x14ac:dyDescent="0.15">
      <c r="A122" s="96" t="s">
        <v>374</v>
      </c>
      <c r="B122" s="140" t="s">
        <v>446</v>
      </c>
      <c r="C122" s="124" t="s">
        <v>113</v>
      </c>
      <c r="D122" s="148">
        <v>4</v>
      </c>
      <c r="E122" s="186">
        <v>854.86</v>
      </c>
      <c r="F122" s="22">
        <f t="shared" si="35"/>
        <v>3419.44</v>
      </c>
      <c r="G122" s="187"/>
      <c r="H122" s="13">
        <f t="shared" si="36"/>
        <v>0</v>
      </c>
      <c r="I122" s="222"/>
      <c r="J122" s="23">
        <f t="shared" si="37"/>
        <v>0</v>
      </c>
      <c r="K122" s="98"/>
      <c r="M122" s="34"/>
    </row>
    <row r="123" spans="1:13" x14ac:dyDescent="0.15">
      <c r="A123" s="96" t="s">
        <v>375</v>
      </c>
      <c r="B123" s="140" t="s">
        <v>445</v>
      </c>
      <c r="C123" s="124" t="s">
        <v>113</v>
      </c>
      <c r="D123" s="148">
        <v>2</v>
      </c>
      <c r="E123" s="188">
        <v>56.41</v>
      </c>
      <c r="F123" s="22">
        <f t="shared" si="35"/>
        <v>112.82</v>
      </c>
      <c r="G123" s="187"/>
      <c r="H123" s="13">
        <f t="shared" si="36"/>
        <v>0</v>
      </c>
      <c r="I123" s="222"/>
      <c r="J123" s="23">
        <f t="shared" si="37"/>
        <v>0</v>
      </c>
      <c r="K123" s="98"/>
      <c r="M123" s="34"/>
    </row>
    <row r="124" spans="1:13" x14ac:dyDescent="0.15">
      <c r="A124" s="96" t="s">
        <v>376</v>
      </c>
      <c r="B124" s="140" t="s">
        <v>442</v>
      </c>
      <c r="C124" s="124" t="s">
        <v>113</v>
      </c>
      <c r="D124" s="148">
        <v>62</v>
      </c>
      <c r="E124" s="186">
        <v>9.98</v>
      </c>
      <c r="F124" s="22">
        <f t="shared" si="35"/>
        <v>618.76</v>
      </c>
      <c r="G124" s="187"/>
      <c r="H124" s="13">
        <f t="shared" si="36"/>
        <v>0</v>
      </c>
      <c r="I124" s="222"/>
      <c r="J124" s="23">
        <f t="shared" si="37"/>
        <v>0</v>
      </c>
      <c r="K124" s="98"/>
      <c r="M124" s="34"/>
    </row>
    <row r="125" spans="1:13" x14ac:dyDescent="0.15">
      <c r="A125" s="96" t="s">
        <v>377</v>
      </c>
      <c r="B125" s="140" t="s">
        <v>443</v>
      </c>
      <c r="C125" s="124" t="s">
        <v>113</v>
      </c>
      <c r="D125" s="148">
        <v>31</v>
      </c>
      <c r="E125" s="186">
        <v>12.32</v>
      </c>
      <c r="F125" s="22">
        <f t="shared" si="35"/>
        <v>381.92</v>
      </c>
      <c r="G125" s="187"/>
      <c r="H125" s="13">
        <f t="shared" si="36"/>
        <v>0</v>
      </c>
      <c r="I125" s="222"/>
      <c r="J125" s="23">
        <f t="shared" si="37"/>
        <v>0</v>
      </c>
      <c r="K125" s="98"/>
      <c r="M125" s="34"/>
    </row>
    <row r="126" spans="1:13" x14ac:dyDescent="0.15">
      <c r="A126" s="96" t="s">
        <v>504</v>
      </c>
      <c r="B126" s="140" t="s">
        <v>444</v>
      </c>
      <c r="C126" s="124" t="s">
        <v>113</v>
      </c>
      <c r="D126" s="148">
        <v>5</v>
      </c>
      <c r="E126" s="186">
        <v>12.32</v>
      </c>
      <c r="F126" s="22">
        <f t="shared" si="35"/>
        <v>61.6</v>
      </c>
      <c r="G126" s="187"/>
      <c r="H126" s="13">
        <f t="shared" si="36"/>
        <v>0</v>
      </c>
      <c r="I126" s="222"/>
      <c r="J126" s="23">
        <f t="shared" si="37"/>
        <v>0</v>
      </c>
      <c r="K126" s="98"/>
      <c r="M126" s="34"/>
    </row>
    <row r="127" spans="1:13" x14ac:dyDescent="0.15">
      <c r="A127" s="90"/>
      <c r="B127" s="140"/>
      <c r="C127" s="117"/>
      <c r="D127" s="153"/>
      <c r="E127" s="175"/>
      <c r="F127" s="25"/>
      <c r="G127" s="93"/>
      <c r="I127" s="214"/>
      <c r="J127" s="26"/>
      <c r="K127" s="93"/>
      <c r="M127" s="24"/>
    </row>
    <row r="128" spans="1:13" s="28" customFormat="1" x14ac:dyDescent="0.15">
      <c r="A128" s="76">
        <v>10</v>
      </c>
      <c r="B128" s="137" t="s">
        <v>196</v>
      </c>
      <c r="C128" s="116"/>
      <c r="D128" s="150"/>
      <c r="E128" s="176"/>
      <c r="F128" s="17"/>
      <c r="G128" s="77">
        <f>SUM(F129:F132)</f>
        <v>5091.3500000000004</v>
      </c>
      <c r="H128" s="205"/>
      <c r="I128" s="223"/>
      <c r="J128" s="18"/>
      <c r="K128" s="77">
        <f>SUM(J129:J132)</f>
        <v>0</v>
      </c>
      <c r="M128" s="20"/>
    </row>
    <row r="129" spans="1:13" x14ac:dyDescent="0.15">
      <c r="A129" s="90" t="s">
        <v>352</v>
      </c>
      <c r="B129" s="135" t="s">
        <v>378</v>
      </c>
      <c r="C129" s="124" t="s">
        <v>113</v>
      </c>
      <c r="D129" s="153">
        <v>13</v>
      </c>
      <c r="E129" s="172">
        <v>68.599999999999994</v>
      </c>
      <c r="F129" s="22">
        <f t="shared" ref="F129:F132" si="38">D129*E129</f>
        <v>891.8</v>
      </c>
      <c r="G129" s="180"/>
      <c r="H129" s="13">
        <f t="shared" ref="H129:H132" si="39">I129/E129</f>
        <v>0</v>
      </c>
      <c r="I129" s="212"/>
      <c r="J129" s="23">
        <f t="shared" ref="J129:J132" si="40">D129*I129</f>
        <v>0</v>
      </c>
      <c r="K129" s="85"/>
      <c r="M129" s="24"/>
    </row>
    <row r="130" spans="1:13" x14ac:dyDescent="0.15">
      <c r="A130" s="90" t="s">
        <v>353</v>
      </c>
      <c r="B130" s="135" t="s">
        <v>379</v>
      </c>
      <c r="C130" s="124" t="s">
        <v>113</v>
      </c>
      <c r="D130" s="153">
        <v>10</v>
      </c>
      <c r="E130" s="172">
        <v>96.89</v>
      </c>
      <c r="F130" s="22">
        <f t="shared" si="38"/>
        <v>968.9</v>
      </c>
      <c r="G130" s="180"/>
      <c r="H130" s="13">
        <f t="shared" si="39"/>
        <v>0</v>
      </c>
      <c r="I130" s="212"/>
      <c r="J130" s="23">
        <f t="shared" si="40"/>
        <v>0</v>
      </c>
      <c r="K130" s="85"/>
      <c r="M130" s="24"/>
    </row>
    <row r="131" spans="1:13" x14ac:dyDescent="0.15">
      <c r="A131" s="90" t="s">
        <v>354</v>
      </c>
      <c r="B131" s="135" t="s">
        <v>380</v>
      </c>
      <c r="C131" s="124" t="s">
        <v>113</v>
      </c>
      <c r="D131" s="153">
        <v>1</v>
      </c>
      <c r="E131" s="172">
        <v>148.15</v>
      </c>
      <c r="F131" s="22">
        <f t="shared" si="38"/>
        <v>148.15</v>
      </c>
      <c r="G131" s="180"/>
      <c r="H131" s="13">
        <f t="shared" si="39"/>
        <v>0</v>
      </c>
      <c r="I131" s="212"/>
      <c r="J131" s="23">
        <f t="shared" si="40"/>
        <v>0</v>
      </c>
      <c r="K131" s="85"/>
      <c r="M131" s="24"/>
    </row>
    <row r="132" spans="1:13" x14ac:dyDescent="0.15">
      <c r="A132" s="90" t="s">
        <v>483</v>
      </c>
      <c r="B132" s="135" t="s">
        <v>482</v>
      </c>
      <c r="C132" s="124" t="s">
        <v>14</v>
      </c>
      <c r="D132" s="153">
        <v>750</v>
      </c>
      <c r="E132" s="172">
        <v>4.1100000000000003</v>
      </c>
      <c r="F132" s="22">
        <f t="shared" si="38"/>
        <v>3082.5000000000005</v>
      </c>
      <c r="G132" s="180"/>
      <c r="H132" s="13">
        <f t="shared" si="39"/>
        <v>0</v>
      </c>
      <c r="I132" s="212"/>
      <c r="J132" s="23">
        <f t="shared" si="40"/>
        <v>0</v>
      </c>
      <c r="K132" s="85"/>
      <c r="M132" s="24"/>
    </row>
    <row r="133" spans="1:13" x14ac:dyDescent="0.15">
      <c r="A133" s="90"/>
      <c r="B133" s="135"/>
      <c r="C133" s="117"/>
      <c r="D133" s="153"/>
      <c r="E133" s="175"/>
      <c r="F133" s="25"/>
      <c r="G133" s="93"/>
      <c r="I133" s="214"/>
      <c r="J133" s="26"/>
      <c r="K133" s="93"/>
      <c r="M133" s="24"/>
    </row>
    <row r="134" spans="1:13" x14ac:dyDescent="0.15">
      <c r="A134" s="94">
        <v>11</v>
      </c>
      <c r="B134" s="137" t="s">
        <v>141</v>
      </c>
      <c r="C134" s="121"/>
      <c r="D134" s="154"/>
      <c r="E134" s="177"/>
      <c r="F134" s="17"/>
      <c r="G134" s="99">
        <f>SUM(F135:F166)</f>
        <v>169747.3</v>
      </c>
      <c r="H134" s="202"/>
      <c r="I134" s="224"/>
      <c r="J134" s="18"/>
      <c r="K134" s="77">
        <f>SUM(J135:J166)</f>
        <v>0</v>
      </c>
      <c r="M134" s="30"/>
    </row>
    <row r="135" spans="1:13" ht="25.5" x14ac:dyDescent="0.15">
      <c r="A135" s="100" t="s">
        <v>36</v>
      </c>
      <c r="B135" s="135" t="s">
        <v>283</v>
      </c>
      <c r="C135" s="124" t="s">
        <v>113</v>
      </c>
      <c r="D135" s="148">
        <v>147</v>
      </c>
      <c r="E135" s="172">
        <v>51.39</v>
      </c>
      <c r="F135" s="22">
        <f t="shared" ref="F135:F166" si="41">D135*E135</f>
        <v>7554.33</v>
      </c>
      <c r="G135" s="185"/>
      <c r="H135" s="13">
        <f t="shared" ref="H135:H166" si="42">I135/E135</f>
        <v>0</v>
      </c>
      <c r="I135" s="222"/>
      <c r="J135" s="23">
        <f t="shared" ref="J135:J166" si="43">D135*I135</f>
        <v>0</v>
      </c>
      <c r="K135" s="97"/>
      <c r="M135" s="34"/>
    </row>
    <row r="136" spans="1:13" ht="25.5" x14ac:dyDescent="0.15">
      <c r="A136" s="100" t="s">
        <v>37</v>
      </c>
      <c r="B136" s="135" t="s">
        <v>284</v>
      </c>
      <c r="C136" s="124" t="s">
        <v>113</v>
      </c>
      <c r="D136" s="148">
        <v>139</v>
      </c>
      <c r="E136" s="172">
        <v>66.2</v>
      </c>
      <c r="F136" s="22">
        <f t="shared" si="41"/>
        <v>9201.8000000000011</v>
      </c>
      <c r="G136" s="185"/>
      <c r="H136" s="13">
        <f t="shared" si="42"/>
        <v>0</v>
      </c>
      <c r="I136" s="222"/>
      <c r="J136" s="23">
        <f t="shared" si="43"/>
        <v>0</v>
      </c>
      <c r="K136" s="97"/>
      <c r="M136" s="34"/>
    </row>
    <row r="137" spans="1:13" x14ac:dyDescent="0.15">
      <c r="A137" s="100" t="s">
        <v>38</v>
      </c>
      <c r="B137" s="135" t="s">
        <v>381</v>
      </c>
      <c r="C137" s="124" t="s">
        <v>113</v>
      </c>
      <c r="D137" s="148">
        <v>27</v>
      </c>
      <c r="E137" s="172">
        <v>27.06</v>
      </c>
      <c r="F137" s="22">
        <f t="shared" si="41"/>
        <v>730.62</v>
      </c>
      <c r="G137" s="185"/>
      <c r="H137" s="13">
        <f t="shared" si="42"/>
        <v>0</v>
      </c>
      <c r="I137" s="222"/>
      <c r="J137" s="23">
        <f t="shared" si="43"/>
        <v>0</v>
      </c>
      <c r="K137" s="97"/>
      <c r="M137" s="34"/>
    </row>
    <row r="138" spans="1:13" x14ac:dyDescent="0.15">
      <c r="A138" s="100" t="s">
        <v>197</v>
      </c>
      <c r="B138" s="135" t="s">
        <v>285</v>
      </c>
      <c r="C138" s="124" t="s">
        <v>113</v>
      </c>
      <c r="D138" s="148">
        <v>27</v>
      </c>
      <c r="E138" s="172">
        <v>187.92</v>
      </c>
      <c r="F138" s="22">
        <f t="shared" si="41"/>
        <v>5073.8399999999992</v>
      </c>
      <c r="G138" s="189"/>
      <c r="H138" s="13">
        <f t="shared" si="42"/>
        <v>0</v>
      </c>
      <c r="I138" s="222"/>
      <c r="J138" s="23">
        <f t="shared" si="43"/>
        <v>0</v>
      </c>
      <c r="K138" s="101"/>
      <c r="M138" s="34"/>
    </row>
    <row r="139" spans="1:13" x14ac:dyDescent="0.15">
      <c r="A139" s="100" t="s">
        <v>198</v>
      </c>
      <c r="B139" s="135" t="s">
        <v>343</v>
      </c>
      <c r="C139" s="124" t="s">
        <v>113</v>
      </c>
      <c r="D139" s="148">
        <v>2</v>
      </c>
      <c r="E139" s="172">
        <v>1823.64</v>
      </c>
      <c r="F139" s="22">
        <f t="shared" si="41"/>
        <v>3647.28</v>
      </c>
      <c r="G139" s="189"/>
      <c r="H139" s="13">
        <f t="shared" si="42"/>
        <v>0</v>
      </c>
      <c r="I139" s="222"/>
      <c r="J139" s="23">
        <f t="shared" si="43"/>
        <v>0</v>
      </c>
      <c r="K139" s="101"/>
      <c r="M139" s="34"/>
    </row>
    <row r="140" spans="1:13" x14ac:dyDescent="0.15">
      <c r="A140" s="100" t="s">
        <v>199</v>
      </c>
      <c r="B140" s="135" t="s">
        <v>344</v>
      </c>
      <c r="C140" s="124" t="s">
        <v>113</v>
      </c>
      <c r="D140" s="148">
        <v>8</v>
      </c>
      <c r="E140" s="172">
        <v>64.78</v>
      </c>
      <c r="F140" s="22">
        <f t="shared" si="41"/>
        <v>518.24</v>
      </c>
      <c r="G140" s="189"/>
      <c r="H140" s="13">
        <f t="shared" si="42"/>
        <v>0</v>
      </c>
      <c r="I140" s="222"/>
      <c r="J140" s="23">
        <f t="shared" si="43"/>
        <v>0</v>
      </c>
      <c r="K140" s="101"/>
      <c r="M140" s="34"/>
    </row>
    <row r="141" spans="1:13" ht="25.5" x14ac:dyDescent="0.15">
      <c r="A141" s="100" t="s">
        <v>200</v>
      </c>
      <c r="B141" s="135" t="s">
        <v>286</v>
      </c>
      <c r="C141" s="124" t="s">
        <v>113</v>
      </c>
      <c r="D141" s="148">
        <v>7</v>
      </c>
      <c r="E141" s="172">
        <v>189.6</v>
      </c>
      <c r="F141" s="22">
        <f t="shared" si="41"/>
        <v>1327.2</v>
      </c>
      <c r="G141" s="189"/>
      <c r="H141" s="13">
        <f t="shared" si="42"/>
        <v>0</v>
      </c>
      <c r="I141" s="222"/>
      <c r="J141" s="23">
        <f t="shared" si="43"/>
        <v>0</v>
      </c>
      <c r="K141" s="101"/>
      <c r="M141" s="34"/>
    </row>
    <row r="142" spans="1:13" x14ac:dyDescent="0.15">
      <c r="A142" s="100" t="s">
        <v>201</v>
      </c>
      <c r="B142" s="135" t="s">
        <v>345</v>
      </c>
      <c r="C142" s="124" t="s">
        <v>113</v>
      </c>
      <c r="D142" s="148">
        <v>2</v>
      </c>
      <c r="E142" s="172">
        <v>64.78</v>
      </c>
      <c r="F142" s="22">
        <f t="shared" si="41"/>
        <v>129.56</v>
      </c>
      <c r="G142" s="189"/>
      <c r="H142" s="13">
        <f t="shared" si="42"/>
        <v>0</v>
      </c>
      <c r="I142" s="222"/>
      <c r="J142" s="23">
        <f t="shared" si="43"/>
        <v>0</v>
      </c>
      <c r="K142" s="101"/>
      <c r="M142" s="34"/>
    </row>
    <row r="143" spans="1:13" x14ac:dyDescent="0.15">
      <c r="A143" s="100" t="s">
        <v>202</v>
      </c>
      <c r="B143" s="135" t="s">
        <v>287</v>
      </c>
      <c r="C143" s="124" t="s">
        <v>113</v>
      </c>
      <c r="D143" s="148">
        <v>27</v>
      </c>
      <c r="E143" s="172">
        <v>48.45</v>
      </c>
      <c r="F143" s="22">
        <f t="shared" si="41"/>
        <v>1308.1500000000001</v>
      </c>
      <c r="G143" s="189"/>
      <c r="H143" s="13">
        <f t="shared" si="42"/>
        <v>0</v>
      </c>
      <c r="I143" s="222"/>
      <c r="J143" s="23">
        <f t="shared" si="43"/>
        <v>0</v>
      </c>
      <c r="K143" s="101"/>
      <c r="M143" s="34"/>
    </row>
    <row r="144" spans="1:13" x14ac:dyDescent="0.15">
      <c r="A144" s="100" t="s">
        <v>203</v>
      </c>
      <c r="B144" s="135" t="s">
        <v>288</v>
      </c>
      <c r="C144" s="124" t="s">
        <v>113</v>
      </c>
      <c r="D144" s="148">
        <v>18</v>
      </c>
      <c r="E144" s="172">
        <v>15.29</v>
      </c>
      <c r="F144" s="22">
        <f t="shared" si="41"/>
        <v>275.21999999999997</v>
      </c>
      <c r="G144" s="189"/>
      <c r="H144" s="13">
        <f t="shared" si="42"/>
        <v>0</v>
      </c>
      <c r="I144" s="222"/>
      <c r="J144" s="23">
        <f t="shared" si="43"/>
        <v>0</v>
      </c>
      <c r="K144" s="101"/>
      <c r="M144" s="34"/>
    </row>
    <row r="145" spans="1:13" x14ac:dyDescent="0.15">
      <c r="A145" s="100" t="s">
        <v>204</v>
      </c>
      <c r="B145" s="135" t="s">
        <v>289</v>
      </c>
      <c r="C145" s="124" t="s">
        <v>113</v>
      </c>
      <c r="D145" s="148">
        <v>18</v>
      </c>
      <c r="E145" s="172">
        <v>19.260000000000002</v>
      </c>
      <c r="F145" s="22">
        <f t="shared" si="41"/>
        <v>346.68</v>
      </c>
      <c r="G145" s="189"/>
      <c r="H145" s="13">
        <f t="shared" si="42"/>
        <v>0</v>
      </c>
      <c r="I145" s="222"/>
      <c r="J145" s="23">
        <f t="shared" si="43"/>
        <v>0</v>
      </c>
      <c r="K145" s="101"/>
      <c r="M145" s="34"/>
    </row>
    <row r="146" spans="1:13" x14ac:dyDescent="0.15">
      <c r="A146" s="100" t="s">
        <v>205</v>
      </c>
      <c r="B146" s="135" t="s">
        <v>142</v>
      </c>
      <c r="C146" s="124" t="s">
        <v>113</v>
      </c>
      <c r="D146" s="148">
        <v>10</v>
      </c>
      <c r="E146" s="172">
        <v>23.79</v>
      </c>
      <c r="F146" s="22">
        <f t="shared" si="41"/>
        <v>237.89999999999998</v>
      </c>
      <c r="G146" s="189"/>
      <c r="H146" s="13">
        <f t="shared" si="42"/>
        <v>0</v>
      </c>
      <c r="I146" s="222"/>
      <c r="J146" s="23">
        <f t="shared" si="43"/>
        <v>0</v>
      </c>
      <c r="K146" s="101"/>
      <c r="M146" s="34"/>
    </row>
    <row r="147" spans="1:13" x14ac:dyDescent="0.15">
      <c r="A147" s="100" t="s">
        <v>206</v>
      </c>
      <c r="B147" s="135" t="s">
        <v>282</v>
      </c>
      <c r="C147" s="124" t="s">
        <v>113</v>
      </c>
      <c r="D147" s="148">
        <v>39</v>
      </c>
      <c r="E147" s="172">
        <v>150.36000000000001</v>
      </c>
      <c r="F147" s="22">
        <f t="shared" si="41"/>
        <v>5864.0400000000009</v>
      </c>
      <c r="G147" s="189"/>
      <c r="H147" s="13">
        <f t="shared" si="42"/>
        <v>0</v>
      </c>
      <c r="I147" s="222"/>
      <c r="J147" s="23">
        <f t="shared" si="43"/>
        <v>0</v>
      </c>
      <c r="K147" s="101"/>
      <c r="M147" s="34"/>
    </row>
    <row r="148" spans="1:13" x14ac:dyDescent="0.15">
      <c r="A148" s="100" t="s">
        <v>207</v>
      </c>
      <c r="B148" s="135" t="s">
        <v>281</v>
      </c>
      <c r="C148" s="124" t="s">
        <v>113</v>
      </c>
      <c r="D148" s="148">
        <v>21</v>
      </c>
      <c r="E148" s="172">
        <v>118.62</v>
      </c>
      <c r="F148" s="22">
        <f t="shared" si="41"/>
        <v>2491.02</v>
      </c>
      <c r="G148" s="189"/>
      <c r="H148" s="13">
        <f t="shared" si="42"/>
        <v>0</v>
      </c>
      <c r="I148" s="222"/>
      <c r="J148" s="23">
        <f t="shared" si="43"/>
        <v>0</v>
      </c>
      <c r="K148" s="101"/>
      <c r="M148" s="34"/>
    </row>
    <row r="149" spans="1:13" x14ac:dyDescent="0.15">
      <c r="A149" s="100" t="s">
        <v>208</v>
      </c>
      <c r="B149" s="135" t="s">
        <v>280</v>
      </c>
      <c r="C149" s="125" t="s">
        <v>113</v>
      </c>
      <c r="D149" s="159">
        <v>21</v>
      </c>
      <c r="E149" s="172">
        <v>57.45</v>
      </c>
      <c r="F149" s="22">
        <f t="shared" si="41"/>
        <v>1206.45</v>
      </c>
      <c r="G149" s="189"/>
      <c r="H149" s="13">
        <f t="shared" si="42"/>
        <v>0</v>
      </c>
      <c r="I149" s="225"/>
      <c r="J149" s="23">
        <f t="shared" si="43"/>
        <v>0</v>
      </c>
      <c r="K149" s="101"/>
      <c r="M149" s="39"/>
    </row>
    <row r="150" spans="1:13" x14ac:dyDescent="0.15">
      <c r="A150" s="100" t="s">
        <v>209</v>
      </c>
      <c r="B150" s="135" t="s">
        <v>318</v>
      </c>
      <c r="C150" s="125" t="s">
        <v>113</v>
      </c>
      <c r="D150" s="159">
        <v>1</v>
      </c>
      <c r="E150" s="172">
        <v>2454.5300000000002</v>
      </c>
      <c r="F150" s="22">
        <f t="shared" si="41"/>
        <v>2454.5300000000002</v>
      </c>
      <c r="G150" s="189"/>
      <c r="H150" s="13">
        <f t="shared" si="42"/>
        <v>0</v>
      </c>
      <c r="I150" s="225"/>
      <c r="J150" s="23">
        <f t="shared" si="43"/>
        <v>0</v>
      </c>
      <c r="K150" s="101"/>
      <c r="M150" s="39"/>
    </row>
    <row r="151" spans="1:13" x14ac:dyDescent="0.15">
      <c r="A151" s="100" t="s">
        <v>210</v>
      </c>
      <c r="B151" s="135" t="s">
        <v>279</v>
      </c>
      <c r="C151" s="125" t="s">
        <v>113</v>
      </c>
      <c r="D151" s="159">
        <v>1</v>
      </c>
      <c r="E151" s="172">
        <v>349.12</v>
      </c>
      <c r="F151" s="22">
        <f t="shared" si="41"/>
        <v>349.12</v>
      </c>
      <c r="G151" s="189"/>
      <c r="H151" s="13">
        <f t="shared" si="42"/>
        <v>0</v>
      </c>
      <c r="I151" s="225"/>
      <c r="J151" s="23">
        <f t="shared" si="43"/>
        <v>0</v>
      </c>
      <c r="K151" s="101"/>
      <c r="M151" s="39"/>
    </row>
    <row r="152" spans="1:13" x14ac:dyDescent="0.15">
      <c r="A152" s="100" t="s">
        <v>211</v>
      </c>
      <c r="B152" s="135" t="s">
        <v>143</v>
      </c>
      <c r="C152" s="125" t="s">
        <v>113</v>
      </c>
      <c r="D152" s="159">
        <v>27</v>
      </c>
      <c r="E152" s="172">
        <v>61.68</v>
      </c>
      <c r="F152" s="22">
        <f t="shared" si="41"/>
        <v>1665.36</v>
      </c>
      <c r="G152" s="189"/>
      <c r="H152" s="13">
        <f t="shared" si="42"/>
        <v>0</v>
      </c>
      <c r="I152" s="225"/>
      <c r="J152" s="23">
        <f t="shared" si="43"/>
        <v>0</v>
      </c>
      <c r="K152" s="101"/>
      <c r="M152" s="39"/>
    </row>
    <row r="153" spans="1:13" x14ac:dyDescent="0.15">
      <c r="A153" s="100" t="s">
        <v>212</v>
      </c>
      <c r="B153" s="139" t="s">
        <v>278</v>
      </c>
      <c r="C153" s="125" t="s">
        <v>113</v>
      </c>
      <c r="D153" s="159">
        <v>31</v>
      </c>
      <c r="E153" s="172">
        <v>30.09</v>
      </c>
      <c r="F153" s="22">
        <f t="shared" si="41"/>
        <v>932.79</v>
      </c>
      <c r="G153" s="189"/>
      <c r="H153" s="13">
        <f t="shared" si="42"/>
        <v>0</v>
      </c>
      <c r="I153" s="225"/>
      <c r="J153" s="23">
        <f t="shared" si="43"/>
        <v>0</v>
      </c>
      <c r="K153" s="101"/>
      <c r="M153" s="39"/>
    </row>
    <row r="154" spans="1:13" x14ac:dyDescent="0.15">
      <c r="A154" s="100" t="s">
        <v>213</v>
      </c>
      <c r="B154" s="135" t="s">
        <v>277</v>
      </c>
      <c r="C154" s="125" t="s">
        <v>113</v>
      </c>
      <c r="D154" s="159">
        <v>13</v>
      </c>
      <c r="E154" s="172">
        <v>15.42</v>
      </c>
      <c r="F154" s="22">
        <f t="shared" si="41"/>
        <v>200.46</v>
      </c>
      <c r="G154" s="189"/>
      <c r="H154" s="13">
        <f t="shared" si="42"/>
        <v>0</v>
      </c>
      <c r="I154" s="225"/>
      <c r="J154" s="23">
        <f t="shared" si="43"/>
        <v>0</v>
      </c>
      <c r="K154" s="101"/>
      <c r="M154" s="39"/>
    </row>
    <row r="155" spans="1:13" ht="25.5" x14ac:dyDescent="0.15">
      <c r="A155" s="100" t="s">
        <v>214</v>
      </c>
      <c r="B155" s="135" t="s">
        <v>276</v>
      </c>
      <c r="C155" s="124" t="s">
        <v>113</v>
      </c>
      <c r="D155" s="160">
        <v>1</v>
      </c>
      <c r="E155" s="172">
        <v>140.19</v>
      </c>
      <c r="F155" s="22">
        <f t="shared" si="41"/>
        <v>140.19</v>
      </c>
      <c r="G155" s="189"/>
      <c r="H155" s="13">
        <f t="shared" si="42"/>
        <v>0</v>
      </c>
      <c r="I155" s="226"/>
      <c r="J155" s="23">
        <f t="shared" si="43"/>
        <v>0</v>
      </c>
      <c r="K155" s="101"/>
      <c r="M155" s="34"/>
    </row>
    <row r="156" spans="1:13" x14ac:dyDescent="0.15">
      <c r="A156" s="100" t="s">
        <v>215</v>
      </c>
      <c r="B156" s="135" t="s">
        <v>275</v>
      </c>
      <c r="C156" s="124" t="s">
        <v>14</v>
      </c>
      <c r="D156" s="160">
        <v>216.5</v>
      </c>
      <c r="E156" s="172">
        <v>28.02</v>
      </c>
      <c r="F156" s="22">
        <f t="shared" si="41"/>
        <v>6066.33</v>
      </c>
      <c r="G156" s="189"/>
      <c r="H156" s="13">
        <f t="shared" si="42"/>
        <v>0</v>
      </c>
      <c r="I156" s="226"/>
      <c r="J156" s="23">
        <f t="shared" si="43"/>
        <v>0</v>
      </c>
      <c r="K156" s="101"/>
      <c r="M156" s="34"/>
    </row>
    <row r="157" spans="1:13" ht="25.5" x14ac:dyDescent="0.15">
      <c r="A157" s="100" t="s">
        <v>216</v>
      </c>
      <c r="B157" s="135" t="s">
        <v>274</v>
      </c>
      <c r="C157" s="124" t="s">
        <v>14</v>
      </c>
      <c r="D157" s="148">
        <v>800</v>
      </c>
      <c r="E157" s="172">
        <v>12.3</v>
      </c>
      <c r="F157" s="22">
        <f t="shared" si="41"/>
        <v>9840</v>
      </c>
      <c r="G157" s="189"/>
      <c r="H157" s="13">
        <f t="shared" si="42"/>
        <v>0</v>
      </c>
      <c r="I157" s="222"/>
      <c r="J157" s="23">
        <f t="shared" si="43"/>
        <v>0</v>
      </c>
      <c r="K157" s="101"/>
      <c r="M157" s="34"/>
    </row>
    <row r="158" spans="1:13" x14ac:dyDescent="0.15">
      <c r="A158" s="100" t="s">
        <v>217</v>
      </c>
      <c r="B158" s="135" t="s">
        <v>273</v>
      </c>
      <c r="C158" s="125" t="s">
        <v>113</v>
      </c>
      <c r="D158" s="159">
        <v>1</v>
      </c>
      <c r="E158" s="172">
        <v>3362.29</v>
      </c>
      <c r="F158" s="22">
        <f t="shared" si="41"/>
        <v>3362.29</v>
      </c>
      <c r="G158" s="189"/>
      <c r="H158" s="13">
        <f t="shared" si="42"/>
        <v>0</v>
      </c>
      <c r="I158" s="225"/>
      <c r="J158" s="23">
        <f t="shared" si="43"/>
        <v>0</v>
      </c>
      <c r="K158" s="101"/>
      <c r="M158" s="39"/>
    </row>
    <row r="159" spans="1:13" ht="25.5" x14ac:dyDescent="0.15">
      <c r="A159" s="100" t="s">
        <v>218</v>
      </c>
      <c r="B159" s="135" t="s">
        <v>272</v>
      </c>
      <c r="C159" s="125" t="s">
        <v>113</v>
      </c>
      <c r="D159" s="159">
        <v>1</v>
      </c>
      <c r="E159" s="172">
        <v>1131.57</v>
      </c>
      <c r="F159" s="22">
        <f t="shared" si="41"/>
        <v>1131.57</v>
      </c>
      <c r="G159" s="189"/>
      <c r="H159" s="13">
        <f t="shared" si="42"/>
        <v>0</v>
      </c>
      <c r="I159" s="225"/>
      <c r="J159" s="23">
        <f t="shared" si="43"/>
        <v>0</v>
      </c>
      <c r="K159" s="101"/>
      <c r="M159" s="39"/>
    </row>
    <row r="160" spans="1:13" x14ac:dyDescent="0.15">
      <c r="A160" s="100" t="s">
        <v>219</v>
      </c>
      <c r="B160" s="135" t="s">
        <v>290</v>
      </c>
      <c r="C160" s="125" t="s">
        <v>113</v>
      </c>
      <c r="D160" s="159">
        <v>30</v>
      </c>
      <c r="E160" s="172">
        <v>15.03</v>
      </c>
      <c r="F160" s="22">
        <f t="shared" si="41"/>
        <v>450.9</v>
      </c>
      <c r="G160" s="189"/>
      <c r="H160" s="13">
        <f t="shared" si="42"/>
        <v>0</v>
      </c>
      <c r="I160" s="225"/>
      <c r="J160" s="23">
        <f t="shared" si="43"/>
        <v>0</v>
      </c>
      <c r="K160" s="101"/>
      <c r="M160" s="39"/>
    </row>
    <row r="161" spans="1:13" x14ac:dyDescent="0.15">
      <c r="A161" s="100" t="s">
        <v>220</v>
      </c>
      <c r="B161" s="135" t="s">
        <v>271</v>
      </c>
      <c r="C161" s="125" t="s">
        <v>113</v>
      </c>
      <c r="D161" s="159">
        <v>1</v>
      </c>
      <c r="E161" s="172">
        <v>58.31</v>
      </c>
      <c r="F161" s="22">
        <f t="shared" si="41"/>
        <v>58.31</v>
      </c>
      <c r="G161" s="189"/>
      <c r="H161" s="13">
        <f t="shared" si="42"/>
        <v>0</v>
      </c>
      <c r="I161" s="225"/>
      <c r="J161" s="23">
        <f t="shared" si="43"/>
        <v>0</v>
      </c>
      <c r="K161" s="101"/>
      <c r="M161" s="39"/>
    </row>
    <row r="162" spans="1:13" ht="25.5" x14ac:dyDescent="0.15">
      <c r="A162" s="100" t="s">
        <v>382</v>
      </c>
      <c r="B162" s="135" t="s">
        <v>270</v>
      </c>
      <c r="C162" s="125" t="s">
        <v>113</v>
      </c>
      <c r="D162" s="159">
        <v>20</v>
      </c>
      <c r="E162" s="172">
        <v>98.53</v>
      </c>
      <c r="F162" s="22">
        <f t="shared" si="41"/>
        <v>1970.6</v>
      </c>
      <c r="G162" s="189"/>
      <c r="H162" s="13">
        <f t="shared" si="42"/>
        <v>0</v>
      </c>
      <c r="I162" s="225"/>
      <c r="J162" s="23">
        <f t="shared" si="43"/>
        <v>0</v>
      </c>
      <c r="K162" s="101"/>
      <c r="M162" s="39"/>
    </row>
    <row r="163" spans="1:13" x14ac:dyDescent="0.15">
      <c r="A163" s="100" t="s">
        <v>221</v>
      </c>
      <c r="B163" s="135" t="s">
        <v>346</v>
      </c>
      <c r="C163" s="125" t="s">
        <v>113</v>
      </c>
      <c r="D163" s="159">
        <v>37</v>
      </c>
      <c r="E163" s="172">
        <v>86.6</v>
      </c>
      <c r="F163" s="22">
        <f t="shared" si="41"/>
        <v>3204.2</v>
      </c>
      <c r="G163" s="189"/>
      <c r="H163" s="13">
        <f t="shared" si="42"/>
        <v>0</v>
      </c>
      <c r="I163" s="225"/>
      <c r="J163" s="23">
        <f t="shared" si="43"/>
        <v>0</v>
      </c>
      <c r="K163" s="101"/>
      <c r="M163" s="39"/>
    </row>
    <row r="164" spans="1:13" ht="25.5" x14ac:dyDescent="0.15">
      <c r="A164" s="100" t="s">
        <v>383</v>
      </c>
      <c r="B164" s="135" t="s">
        <v>269</v>
      </c>
      <c r="C164" s="125" t="s">
        <v>14</v>
      </c>
      <c r="D164" s="159">
        <v>166.5</v>
      </c>
      <c r="E164" s="172">
        <v>28.02</v>
      </c>
      <c r="F164" s="22">
        <f t="shared" si="41"/>
        <v>4665.33</v>
      </c>
      <c r="G164" s="189"/>
      <c r="H164" s="13">
        <f t="shared" si="42"/>
        <v>0</v>
      </c>
      <c r="I164" s="225"/>
      <c r="J164" s="23">
        <f t="shared" si="43"/>
        <v>0</v>
      </c>
      <c r="K164" s="101"/>
      <c r="M164" s="39"/>
    </row>
    <row r="165" spans="1:13" s="21" customFormat="1" x14ac:dyDescent="0.15">
      <c r="A165" s="100" t="s">
        <v>384</v>
      </c>
      <c r="B165" s="139" t="s">
        <v>339</v>
      </c>
      <c r="C165" s="124" t="s">
        <v>113</v>
      </c>
      <c r="D165" s="161">
        <v>1</v>
      </c>
      <c r="E165" s="183">
        <v>79028.94</v>
      </c>
      <c r="F165" s="22">
        <f t="shared" si="41"/>
        <v>79028.94</v>
      </c>
      <c r="G165" s="169"/>
      <c r="H165" s="13">
        <f t="shared" si="42"/>
        <v>0</v>
      </c>
      <c r="I165" s="209"/>
      <c r="J165" s="23">
        <f t="shared" si="43"/>
        <v>0</v>
      </c>
      <c r="K165" s="73"/>
      <c r="L165" s="19"/>
      <c r="M165" s="34"/>
    </row>
    <row r="166" spans="1:13" s="21" customFormat="1" x14ac:dyDescent="0.15">
      <c r="A166" s="100" t="s">
        <v>385</v>
      </c>
      <c r="B166" s="139" t="s">
        <v>401</v>
      </c>
      <c r="C166" s="124" t="s">
        <v>14</v>
      </c>
      <c r="D166" s="161">
        <v>135</v>
      </c>
      <c r="E166" s="183">
        <v>106.03</v>
      </c>
      <c r="F166" s="22">
        <f t="shared" si="41"/>
        <v>14314.05</v>
      </c>
      <c r="G166" s="169"/>
      <c r="H166" s="13">
        <f t="shared" si="42"/>
        <v>0</v>
      </c>
      <c r="I166" s="209"/>
      <c r="J166" s="23">
        <f t="shared" si="43"/>
        <v>0</v>
      </c>
      <c r="K166" s="73"/>
      <c r="L166" s="19"/>
      <c r="M166" s="34"/>
    </row>
    <row r="167" spans="1:13" s="21" customFormat="1" x14ac:dyDescent="0.15">
      <c r="A167" s="100"/>
      <c r="B167" s="139"/>
      <c r="C167" s="124"/>
      <c r="D167" s="161"/>
      <c r="E167" s="190"/>
      <c r="F167" s="25"/>
      <c r="G167" s="102"/>
      <c r="H167" s="13"/>
      <c r="I167" s="227"/>
      <c r="J167" s="26"/>
      <c r="K167" s="102"/>
      <c r="L167" s="19"/>
      <c r="M167" s="34"/>
    </row>
    <row r="168" spans="1:13" s="40" customFormat="1" x14ac:dyDescent="0.15">
      <c r="A168" s="82">
        <v>12</v>
      </c>
      <c r="B168" s="137" t="s">
        <v>144</v>
      </c>
      <c r="C168" s="120"/>
      <c r="D168" s="152"/>
      <c r="E168" s="177"/>
      <c r="F168" s="17"/>
      <c r="G168" s="77">
        <f>SUM(F169:F170)</f>
        <v>27184.102400000003</v>
      </c>
      <c r="H168" s="202"/>
      <c r="I168" s="171"/>
      <c r="J168" s="18"/>
      <c r="K168" s="77">
        <f>SUM(J169:J170)</f>
        <v>0</v>
      </c>
      <c r="M168" s="29"/>
    </row>
    <row r="169" spans="1:13" s="40" customFormat="1" ht="25.5" x14ac:dyDescent="0.15">
      <c r="A169" s="78" t="s">
        <v>26</v>
      </c>
      <c r="B169" s="135" t="s">
        <v>402</v>
      </c>
      <c r="C169" s="119" t="s">
        <v>112</v>
      </c>
      <c r="D169" s="151">
        <v>466.76</v>
      </c>
      <c r="E169" s="172">
        <v>48.74</v>
      </c>
      <c r="F169" s="22">
        <f t="shared" ref="F169:F170" si="44">D169*E169</f>
        <v>22749.882400000002</v>
      </c>
      <c r="G169" s="191"/>
      <c r="H169" s="13">
        <f t="shared" ref="H169:H170" si="45">I169/E169</f>
        <v>0</v>
      </c>
      <c r="I169" s="212"/>
      <c r="J169" s="23">
        <f t="shared" ref="J169:J170" si="46">D169*I169</f>
        <v>0</v>
      </c>
      <c r="K169" s="103"/>
      <c r="M169" s="9"/>
    </row>
    <row r="170" spans="1:13" s="40" customFormat="1" x14ac:dyDescent="0.15">
      <c r="A170" s="78" t="s">
        <v>39</v>
      </c>
      <c r="B170" s="135" t="s">
        <v>267</v>
      </c>
      <c r="C170" s="119" t="s">
        <v>112</v>
      </c>
      <c r="D170" s="151">
        <v>466.76</v>
      </c>
      <c r="E170" s="172">
        <v>9.5</v>
      </c>
      <c r="F170" s="22">
        <f t="shared" si="44"/>
        <v>4434.22</v>
      </c>
      <c r="G170" s="191"/>
      <c r="H170" s="13">
        <f t="shared" si="45"/>
        <v>0</v>
      </c>
      <c r="I170" s="212"/>
      <c r="J170" s="23">
        <f t="shared" si="46"/>
        <v>0</v>
      </c>
      <c r="K170" s="103"/>
      <c r="M170" s="9"/>
    </row>
    <row r="171" spans="1:13" x14ac:dyDescent="0.15">
      <c r="A171" s="90"/>
      <c r="B171" s="135"/>
      <c r="C171" s="117"/>
      <c r="D171" s="153"/>
      <c r="E171" s="175"/>
      <c r="F171" s="25"/>
      <c r="G171" s="93"/>
      <c r="I171" s="214"/>
      <c r="J171" s="26"/>
      <c r="K171" s="93"/>
      <c r="M171" s="24"/>
    </row>
    <row r="172" spans="1:13" s="21" customFormat="1" x14ac:dyDescent="0.15">
      <c r="A172" s="104">
        <v>13</v>
      </c>
      <c r="B172" s="144" t="s">
        <v>158</v>
      </c>
      <c r="C172" s="126"/>
      <c r="D172" s="162"/>
      <c r="E172" s="167"/>
      <c r="F172" s="17"/>
      <c r="G172" s="77">
        <f>SUM(F173:F178)</f>
        <v>14590.55</v>
      </c>
      <c r="H172" s="202"/>
      <c r="I172" s="208"/>
      <c r="J172" s="18"/>
      <c r="K172" s="77">
        <f>SUM(J173:J178)</f>
        <v>0</v>
      </c>
      <c r="L172" s="19"/>
      <c r="M172" s="41"/>
    </row>
    <row r="173" spans="1:13" s="21" customFormat="1" ht="25.5" x14ac:dyDescent="0.15">
      <c r="A173" s="96" t="s">
        <v>164</v>
      </c>
      <c r="B173" s="139" t="s">
        <v>159</v>
      </c>
      <c r="C173" s="124" t="s">
        <v>113</v>
      </c>
      <c r="D173" s="148">
        <v>3</v>
      </c>
      <c r="E173" s="179">
        <v>633.25</v>
      </c>
      <c r="F173" s="22">
        <f t="shared" ref="F173:F178" si="47">D173*E173</f>
        <v>1899.75</v>
      </c>
      <c r="G173" s="192"/>
      <c r="H173" s="13">
        <f t="shared" ref="H173:H178" si="48">I173/E173</f>
        <v>0</v>
      </c>
      <c r="I173" s="209"/>
      <c r="J173" s="23">
        <f t="shared" ref="J173:J178" si="49">D173*I173</f>
        <v>0</v>
      </c>
      <c r="K173" s="105"/>
      <c r="L173" s="19"/>
      <c r="M173" s="34"/>
    </row>
    <row r="174" spans="1:13" s="21" customFormat="1" x14ac:dyDescent="0.15">
      <c r="A174" s="96" t="s">
        <v>40</v>
      </c>
      <c r="B174" s="139" t="s">
        <v>265</v>
      </c>
      <c r="C174" s="124" t="s">
        <v>113</v>
      </c>
      <c r="D174" s="148">
        <v>8</v>
      </c>
      <c r="E174" s="179">
        <v>104</v>
      </c>
      <c r="F174" s="22">
        <f t="shared" si="47"/>
        <v>832</v>
      </c>
      <c r="G174" s="192"/>
      <c r="H174" s="13">
        <f t="shared" si="48"/>
        <v>0</v>
      </c>
      <c r="I174" s="209"/>
      <c r="J174" s="23">
        <f t="shared" si="49"/>
        <v>0</v>
      </c>
      <c r="K174" s="105"/>
      <c r="L174" s="19"/>
      <c r="M174" s="34"/>
    </row>
    <row r="175" spans="1:13" s="21" customFormat="1" x14ac:dyDescent="0.15">
      <c r="A175" s="96" t="s">
        <v>137</v>
      </c>
      <c r="B175" s="139" t="s">
        <v>266</v>
      </c>
      <c r="C175" s="124" t="s">
        <v>113</v>
      </c>
      <c r="D175" s="148">
        <v>8</v>
      </c>
      <c r="E175" s="179">
        <v>118.25</v>
      </c>
      <c r="F175" s="22">
        <f t="shared" si="47"/>
        <v>946</v>
      </c>
      <c r="G175" s="192"/>
      <c r="H175" s="13">
        <f t="shared" si="48"/>
        <v>0</v>
      </c>
      <c r="I175" s="209"/>
      <c r="J175" s="23">
        <f t="shared" si="49"/>
        <v>0</v>
      </c>
      <c r="K175" s="105"/>
      <c r="L175" s="19"/>
      <c r="M175" s="34"/>
    </row>
    <row r="176" spans="1:13" s="21" customFormat="1" x14ac:dyDescent="0.15">
      <c r="A176" s="96" t="s">
        <v>138</v>
      </c>
      <c r="B176" s="139" t="s">
        <v>452</v>
      </c>
      <c r="C176" s="124" t="s">
        <v>14</v>
      </c>
      <c r="D176" s="148">
        <v>400</v>
      </c>
      <c r="E176" s="179">
        <v>17.23</v>
      </c>
      <c r="F176" s="22">
        <f t="shared" si="47"/>
        <v>6892</v>
      </c>
      <c r="G176" s="192"/>
      <c r="H176" s="13">
        <f t="shared" si="48"/>
        <v>0</v>
      </c>
      <c r="I176" s="209"/>
      <c r="J176" s="23">
        <f t="shared" si="49"/>
        <v>0</v>
      </c>
      <c r="K176" s="105"/>
      <c r="L176" s="19"/>
      <c r="M176" s="34"/>
    </row>
    <row r="177" spans="1:13" s="21" customFormat="1" x14ac:dyDescent="0.15">
      <c r="A177" s="96" t="s">
        <v>139</v>
      </c>
      <c r="B177" s="139" t="s">
        <v>453</v>
      </c>
      <c r="C177" s="124" t="s">
        <v>14</v>
      </c>
      <c r="D177" s="148">
        <v>120</v>
      </c>
      <c r="E177" s="179">
        <v>12.74</v>
      </c>
      <c r="F177" s="22">
        <f t="shared" si="47"/>
        <v>1528.8</v>
      </c>
      <c r="G177" s="192"/>
      <c r="H177" s="13">
        <f t="shared" si="48"/>
        <v>0</v>
      </c>
      <c r="I177" s="209"/>
      <c r="J177" s="23">
        <f t="shared" si="49"/>
        <v>0</v>
      </c>
      <c r="K177" s="105"/>
      <c r="L177" s="19"/>
      <c r="M177" s="34"/>
    </row>
    <row r="178" spans="1:13" s="21" customFormat="1" x14ac:dyDescent="0.15">
      <c r="A178" s="96" t="s">
        <v>140</v>
      </c>
      <c r="B178" s="139" t="s">
        <v>454</v>
      </c>
      <c r="C178" s="124" t="s">
        <v>14</v>
      </c>
      <c r="D178" s="148">
        <v>400</v>
      </c>
      <c r="E178" s="179">
        <v>6.23</v>
      </c>
      <c r="F178" s="22">
        <f t="shared" si="47"/>
        <v>2492</v>
      </c>
      <c r="G178" s="192"/>
      <c r="H178" s="13">
        <f t="shared" si="48"/>
        <v>0</v>
      </c>
      <c r="I178" s="209"/>
      <c r="J178" s="23">
        <f t="shared" si="49"/>
        <v>0</v>
      </c>
      <c r="K178" s="105"/>
      <c r="L178" s="19"/>
      <c r="M178" s="34"/>
    </row>
    <row r="179" spans="1:13" x14ac:dyDescent="0.15">
      <c r="A179" s="100"/>
      <c r="B179" s="135"/>
      <c r="C179" s="125"/>
      <c r="D179" s="163"/>
      <c r="E179" s="175"/>
      <c r="F179" s="25"/>
      <c r="G179" s="106"/>
      <c r="I179" s="228"/>
      <c r="J179" s="26"/>
      <c r="K179" s="106"/>
      <c r="M179" s="39"/>
    </row>
    <row r="180" spans="1:13" x14ac:dyDescent="0.15">
      <c r="A180" s="76">
        <v>14</v>
      </c>
      <c r="B180" s="137" t="s">
        <v>124</v>
      </c>
      <c r="C180" s="121"/>
      <c r="D180" s="154"/>
      <c r="E180" s="177"/>
      <c r="F180" s="17"/>
      <c r="G180" s="77">
        <f>SUM(F181:F204)</f>
        <v>371180.1394000001</v>
      </c>
      <c r="H180" s="202"/>
      <c r="I180" s="213"/>
      <c r="J180" s="18"/>
      <c r="K180" s="77">
        <f>SUM(J181:J204)</f>
        <v>0</v>
      </c>
      <c r="M180" s="30"/>
    </row>
    <row r="181" spans="1:13" s="32" customFormat="1" x14ac:dyDescent="0.15">
      <c r="A181" s="88" t="s">
        <v>56</v>
      </c>
      <c r="B181" s="142" t="s">
        <v>386</v>
      </c>
      <c r="C181" s="123"/>
      <c r="D181" s="158"/>
      <c r="E181" s="181"/>
      <c r="F181" s="25"/>
      <c r="G181" s="89"/>
      <c r="H181" s="206"/>
      <c r="I181" s="229"/>
      <c r="J181" s="26"/>
      <c r="K181" s="89"/>
      <c r="M181" s="36"/>
    </row>
    <row r="182" spans="1:13" x14ac:dyDescent="0.15">
      <c r="A182" s="78" t="s">
        <v>226</v>
      </c>
      <c r="B182" s="135" t="s">
        <v>264</v>
      </c>
      <c r="C182" s="119" t="s">
        <v>112</v>
      </c>
      <c r="D182" s="151">
        <v>8514.75</v>
      </c>
      <c r="E182" s="172">
        <v>2.82</v>
      </c>
      <c r="F182" s="22">
        <f t="shared" ref="F182:F190" si="50">D182*E182</f>
        <v>24011.594999999998</v>
      </c>
      <c r="G182" s="173"/>
      <c r="H182" s="13">
        <f t="shared" ref="H182:H190" si="51">I182/E182</f>
        <v>0</v>
      </c>
      <c r="I182" s="211"/>
      <c r="J182" s="23">
        <f t="shared" ref="J182:J190" si="52">D182*I182</f>
        <v>0</v>
      </c>
      <c r="K182" s="79"/>
    </row>
    <row r="183" spans="1:13" x14ac:dyDescent="0.15">
      <c r="A183" s="78" t="s">
        <v>227</v>
      </c>
      <c r="B183" s="135" t="s">
        <v>263</v>
      </c>
      <c r="C183" s="119" t="s">
        <v>112</v>
      </c>
      <c r="D183" s="151">
        <v>6700.37</v>
      </c>
      <c r="E183" s="172">
        <v>10.24</v>
      </c>
      <c r="F183" s="22">
        <f t="shared" si="50"/>
        <v>68611.788799999995</v>
      </c>
      <c r="G183" s="173"/>
      <c r="H183" s="13">
        <f t="shared" si="51"/>
        <v>0</v>
      </c>
      <c r="I183" s="211"/>
      <c r="J183" s="23">
        <f t="shared" si="52"/>
        <v>0</v>
      </c>
      <c r="K183" s="79"/>
    </row>
    <row r="184" spans="1:13" x14ac:dyDescent="0.15">
      <c r="A184" s="78" t="s">
        <v>228</v>
      </c>
      <c r="B184" s="135" t="s">
        <v>262</v>
      </c>
      <c r="C184" s="119" t="s">
        <v>112</v>
      </c>
      <c r="D184" s="151">
        <v>170.48</v>
      </c>
      <c r="E184" s="172">
        <v>40.97</v>
      </c>
      <c r="F184" s="22">
        <f t="shared" si="50"/>
        <v>6984.565599999999</v>
      </c>
      <c r="G184" s="173"/>
      <c r="H184" s="13">
        <f t="shared" si="51"/>
        <v>0</v>
      </c>
      <c r="I184" s="211"/>
      <c r="J184" s="23">
        <f t="shared" si="52"/>
        <v>0</v>
      </c>
      <c r="K184" s="79"/>
    </row>
    <row r="185" spans="1:13" x14ac:dyDescent="0.15">
      <c r="A185" s="78" t="s">
        <v>229</v>
      </c>
      <c r="B185" s="135" t="s">
        <v>261</v>
      </c>
      <c r="C185" s="119" t="s">
        <v>112</v>
      </c>
      <c r="D185" s="151">
        <v>1643.9</v>
      </c>
      <c r="E185" s="172">
        <v>15.65</v>
      </c>
      <c r="F185" s="22">
        <f t="shared" si="50"/>
        <v>25727.035000000003</v>
      </c>
      <c r="G185" s="173"/>
      <c r="H185" s="13">
        <f t="shared" si="51"/>
        <v>0</v>
      </c>
      <c r="I185" s="211"/>
      <c r="J185" s="23">
        <f t="shared" si="52"/>
        <v>0</v>
      </c>
      <c r="K185" s="79"/>
      <c r="L185" s="38"/>
    </row>
    <row r="186" spans="1:13" ht="25.5" x14ac:dyDescent="0.15">
      <c r="A186" s="78" t="s">
        <v>230</v>
      </c>
      <c r="B186" s="135" t="s">
        <v>351</v>
      </c>
      <c r="C186" s="119" t="s">
        <v>112</v>
      </c>
      <c r="D186" s="151">
        <v>668.2</v>
      </c>
      <c r="E186" s="172">
        <v>41.59</v>
      </c>
      <c r="F186" s="22">
        <f t="shared" si="50"/>
        <v>27790.438000000006</v>
      </c>
      <c r="G186" s="173"/>
      <c r="H186" s="13">
        <f t="shared" si="51"/>
        <v>0</v>
      </c>
      <c r="I186" s="211"/>
      <c r="J186" s="23">
        <f t="shared" si="52"/>
        <v>0</v>
      </c>
      <c r="K186" s="79"/>
      <c r="L186" s="38"/>
    </row>
    <row r="187" spans="1:13" x14ac:dyDescent="0.15">
      <c r="A187" s="78" t="s">
        <v>231</v>
      </c>
      <c r="B187" s="135" t="s">
        <v>126</v>
      </c>
      <c r="C187" s="119" t="s">
        <v>112</v>
      </c>
      <c r="D187" s="151">
        <v>22.3</v>
      </c>
      <c r="E187" s="172">
        <v>9.98</v>
      </c>
      <c r="F187" s="22">
        <f t="shared" si="50"/>
        <v>222.55400000000003</v>
      </c>
      <c r="G187" s="173"/>
      <c r="H187" s="13">
        <f t="shared" si="51"/>
        <v>0</v>
      </c>
      <c r="I187" s="211"/>
      <c r="J187" s="23">
        <f t="shared" si="52"/>
        <v>0</v>
      </c>
      <c r="K187" s="79"/>
      <c r="L187" s="38"/>
    </row>
    <row r="188" spans="1:13" x14ac:dyDescent="0.15">
      <c r="A188" s="78" t="s">
        <v>232</v>
      </c>
      <c r="B188" s="135" t="s">
        <v>403</v>
      </c>
      <c r="C188" s="119" t="s">
        <v>112</v>
      </c>
      <c r="D188" s="151">
        <v>239.72</v>
      </c>
      <c r="E188" s="172">
        <v>100.18</v>
      </c>
      <c r="F188" s="22">
        <f t="shared" si="50"/>
        <v>24015.149600000001</v>
      </c>
      <c r="G188" s="173"/>
      <c r="H188" s="13">
        <f t="shared" si="51"/>
        <v>0</v>
      </c>
      <c r="I188" s="211"/>
      <c r="J188" s="23">
        <f t="shared" si="52"/>
        <v>0</v>
      </c>
      <c r="K188" s="79"/>
      <c r="L188" s="38"/>
    </row>
    <row r="189" spans="1:13" x14ac:dyDescent="0.15">
      <c r="A189" s="78" t="s">
        <v>233</v>
      </c>
      <c r="B189" s="135" t="s">
        <v>404</v>
      </c>
      <c r="C189" s="119" t="s">
        <v>112</v>
      </c>
      <c r="D189" s="151">
        <v>42.2</v>
      </c>
      <c r="E189" s="172">
        <v>59.69</v>
      </c>
      <c r="F189" s="22">
        <f t="shared" si="50"/>
        <v>2518.9180000000001</v>
      </c>
      <c r="G189" s="173"/>
      <c r="H189" s="13">
        <f t="shared" si="51"/>
        <v>0</v>
      </c>
      <c r="I189" s="211"/>
      <c r="J189" s="23">
        <f t="shared" si="52"/>
        <v>0</v>
      </c>
      <c r="K189" s="79"/>
      <c r="L189" s="38"/>
    </row>
    <row r="190" spans="1:13" x14ac:dyDescent="0.15">
      <c r="A190" s="78" t="s">
        <v>388</v>
      </c>
      <c r="B190" s="135" t="s">
        <v>127</v>
      </c>
      <c r="C190" s="119" t="s">
        <v>112</v>
      </c>
      <c r="D190" s="151">
        <v>693.78</v>
      </c>
      <c r="E190" s="172">
        <v>40.74</v>
      </c>
      <c r="F190" s="22">
        <f t="shared" si="50"/>
        <v>28264.5972</v>
      </c>
      <c r="G190" s="173"/>
      <c r="H190" s="13">
        <f t="shared" si="51"/>
        <v>0</v>
      </c>
      <c r="I190" s="211"/>
      <c r="J190" s="23">
        <f t="shared" si="52"/>
        <v>0</v>
      </c>
      <c r="K190" s="79"/>
    </row>
    <row r="191" spans="1:13" s="32" customFormat="1" x14ac:dyDescent="0.15">
      <c r="A191" s="91" t="s">
        <v>57</v>
      </c>
      <c r="B191" s="145" t="s">
        <v>387</v>
      </c>
      <c r="C191" s="127"/>
      <c r="D191" s="164"/>
      <c r="E191" s="181"/>
      <c r="F191" s="25"/>
      <c r="G191" s="107"/>
      <c r="H191" s="206"/>
      <c r="I191" s="181"/>
      <c r="J191" s="26"/>
      <c r="K191" s="107"/>
      <c r="M191" s="42"/>
    </row>
    <row r="192" spans="1:13" s="8" customFormat="1" ht="25.5" x14ac:dyDescent="0.15">
      <c r="A192" s="78" t="s">
        <v>234</v>
      </c>
      <c r="B192" s="135" t="s">
        <v>260</v>
      </c>
      <c r="C192" s="119" t="s">
        <v>112</v>
      </c>
      <c r="D192" s="148">
        <v>1974.54</v>
      </c>
      <c r="E192" s="172">
        <v>13.19</v>
      </c>
      <c r="F192" s="22">
        <f t="shared" ref="F192:F202" si="53">D192*E192</f>
        <v>26044.1826</v>
      </c>
      <c r="G192" s="180"/>
      <c r="H192" s="13">
        <f t="shared" ref="H192:H202" si="54">I192/E192</f>
        <v>0</v>
      </c>
      <c r="I192" s="222"/>
      <c r="J192" s="23">
        <f t="shared" ref="J192:J202" si="55">D192*I192</f>
        <v>0</v>
      </c>
      <c r="K192" s="85"/>
      <c r="M192" s="9"/>
    </row>
    <row r="193" spans="1:13" ht="25.5" x14ac:dyDescent="0.15">
      <c r="A193" s="78" t="s">
        <v>235</v>
      </c>
      <c r="B193" s="135" t="s">
        <v>356</v>
      </c>
      <c r="C193" s="119" t="s">
        <v>112</v>
      </c>
      <c r="D193" s="151">
        <v>46.66</v>
      </c>
      <c r="E193" s="172">
        <v>41.25</v>
      </c>
      <c r="F193" s="22">
        <f t="shared" si="53"/>
        <v>1924.7249999999999</v>
      </c>
      <c r="G193" s="173"/>
      <c r="H193" s="13">
        <f t="shared" si="54"/>
        <v>0</v>
      </c>
      <c r="I193" s="211"/>
      <c r="J193" s="23">
        <f t="shared" si="55"/>
        <v>0</v>
      </c>
      <c r="K193" s="79"/>
    </row>
    <row r="194" spans="1:13" ht="25.5" x14ac:dyDescent="0.15">
      <c r="A194" s="78" t="s">
        <v>236</v>
      </c>
      <c r="B194" s="135" t="s">
        <v>357</v>
      </c>
      <c r="C194" s="119" t="s">
        <v>112</v>
      </c>
      <c r="D194" s="151">
        <v>349.36</v>
      </c>
      <c r="E194" s="172">
        <v>40.19</v>
      </c>
      <c r="F194" s="22">
        <f t="shared" si="53"/>
        <v>14040.778399999999</v>
      </c>
      <c r="G194" s="173"/>
      <c r="H194" s="13">
        <f t="shared" si="54"/>
        <v>0</v>
      </c>
      <c r="I194" s="211"/>
      <c r="J194" s="23">
        <f t="shared" si="55"/>
        <v>0</v>
      </c>
      <c r="K194" s="79"/>
    </row>
    <row r="195" spans="1:13" x14ac:dyDescent="0.15">
      <c r="A195" s="78" t="s">
        <v>237</v>
      </c>
      <c r="B195" s="135" t="s">
        <v>259</v>
      </c>
      <c r="C195" s="119" t="s">
        <v>112</v>
      </c>
      <c r="D195" s="151">
        <v>1370.33</v>
      </c>
      <c r="E195" s="172">
        <v>52.34</v>
      </c>
      <c r="F195" s="22">
        <f t="shared" si="53"/>
        <v>71723.072199999995</v>
      </c>
      <c r="G195" s="173"/>
      <c r="H195" s="13">
        <f t="shared" si="54"/>
        <v>0</v>
      </c>
      <c r="I195" s="211"/>
      <c r="J195" s="23">
        <f t="shared" si="55"/>
        <v>0</v>
      </c>
      <c r="K195" s="79"/>
    </row>
    <row r="196" spans="1:13" x14ac:dyDescent="0.15">
      <c r="A196" s="78" t="s">
        <v>238</v>
      </c>
      <c r="B196" s="135" t="s">
        <v>390</v>
      </c>
      <c r="C196" s="119" t="s">
        <v>112</v>
      </c>
      <c r="D196" s="151">
        <v>162.36000000000001</v>
      </c>
      <c r="E196" s="172">
        <v>26.47</v>
      </c>
      <c r="F196" s="22">
        <f t="shared" si="53"/>
        <v>4297.6692000000003</v>
      </c>
      <c r="G196" s="173"/>
      <c r="H196" s="13">
        <f t="shared" si="54"/>
        <v>0</v>
      </c>
      <c r="I196" s="211"/>
      <c r="J196" s="23">
        <f t="shared" si="55"/>
        <v>0</v>
      </c>
      <c r="K196" s="79"/>
    </row>
    <row r="197" spans="1:13" x14ac:dyDescent="0.15">
      <c r="A197" s="78" t="s">
        <v>239</v>
      </c>
      <c r="B197" s="134" t="s">
        <v>355</v>
      </c>
      <c r="C197" s="119" t="s">
        <v>112</v>
      </c>
      <c r="D197" s="151">
        <v>45.83</v>
      </c>
      <c r="E197" s="172">
        <v>17.8</v>
      </c>
      <c r="F197" s="22">
        <f t="shared" si="53"/>
        <v>815.774</v>
      </c>
      <c r="G197" s="173"/>
      <c r="H197" s="13">
        <f t="shared" si="54"/>
        <v>0</v>
      </c>
      <c r="I197" s="211"/>
      <c r="J197" s="23">
        <f t="shared" si="55"/>
        <v>0</v>
      </c>
      <c r="K197" s="79"/>
    </row>
    <row r="198" spans="1:13" x14ac:dyDescent="0.15">
      <c r="A198" s="78" t="s">
        <v>240</v>
      </c>
      <c r="B198" s="135" t="s">
        <v>405</v>
      </c>
      <c r="C198" s="119" t="s">
        <v>112</v>
      </c>
      <c r="D198" s="151">
        <v>376.36</v>
      </c>
      <c r="E198" s="172">
        <v>26.88</v>
      </c>
      <c r="F198" s="22">
        <f t="shared" si="53"/>
        <v>10116.5568</v>
      </c>
      <c r="G198" s="173"/>
      <c r="H198" s="13">
        <f t="shared" si="54"/>
        <v>0</v>
      </c>
      <c r="I198" s="211"/>
      <c r="J198" s="23">
        <f t="shared" si="55"/>
        <v>0</v>
      </c>
      <c r="K198" s="79"/>
    </row>
    <row r="199" spans="1:13" x14ac:dyDescent="0.15">
      <c r="A199" s="78" t="s">
        <v>241</v>
      </c>
      <c r="B199" s="135" t="s">
        <v>406</v>
      </c>
      <c r="C199" s="119" t="s">
        <v>112</v>
      </c>
      <c r="D199" s="151">
        <v>390.7</v>
      </c>
      <c r="E199" s="172">
        <v>52.26</v>
      </c>
      <c r="F199" s="22">
        <f t="shared" si="53"/>
        <v>20417.982</v>
      </c>
      <c r="G199" s="173"/>
      <c r="H199" s="13">
        <f t="shared" si="54"/>
        <v>0</v>
      </c>
      <c r="I199" s="211"/>
      <c r="J199" s="23">
        <f t="shared" si="55"/>
        <v>0</v>
      </c>
      <c r="K199" s="79"/>
    </row>
    <row r="200" spans="1:13" x14ac:dyDescent="0.15">
      <c r="A200" s="78" t="s">
        <v>505</v>
      </c>
      <c r="B200" s="135" t="s">
        <v>129</v>
      </c>
      <c r="C200" s="119" t="s">
        <v>14</v>
      </c>
      <c r="D200" s="151">
        <v>210.5</v>
      </c>
      <c r="E200" s="172">
        <v>7.02</v>
      </c>
      <c r="F200" s="22">
        <f t="shared" si="53"/>
        <v>1477.7099999999998</v>
      </c>
      <c r="G200" s="173"/>
      <c r="H200" s="13">
        <f t="shared" si="54"/>
        <v>0</v>
      </c>
      <c r="I200" s="211"/>
      <c r="J200" s="23">
        <f t="shared" si="55"/>
        <v>0</v>
      </c>
      <c r="K200" s="79"/>
    </row>
    <row r="201" spans="1:13" x14ac:dyDescent="0.15">
      <c r="A201" s="78" t="s">
        <v>242</v>
      </c>
      <c r="B201" s="135" t="s">
        <v>321</v>
      </c>
      <c r="C201" s="119" t="s">
        <v>14</v>
      </c>
      <c r="D201" s="151">
        <v>602.4</v>
      </c>
      <c r="E201" s="172">
        <v>11.72</v>
      </c>
      <c r="F201" s="22">
        <f t="shared" si="53"/>
        <v>7060.1279999999997</v>
      </c>
      <c r="G201" s="173"/>
      <c r="H201" s="13">
        <f t="shared" si="54"/>
        <v>0</v>
      </c>
      <c r="I201" s="211"/>
      <c r="J201" s="23">
        <f t="shared" si="55"/>
        <v>0</v>
      </c>
      <c r="K201" s="79"/>
    </row>
    <row r="202" spans="1:13" x14ac:dyDescent="0.15">
      <c r="A202" s="78" t="s">
        <v>389</v>
      </c>
      <c r="B202" s="135" t="s">
        <v>457</v>
      </c>
      <c r="C202" s="119" t="s">
        <v>14</v>
      </c>
      <c r="D202" s="151">
        <v>95.4</v>
      </c>
      <c r="E202" s="172">
        <v>33.799999999999997</v>
      </c>
      <c r="F202" s="22">
        <f t="shared" si="53"/>
        <v>3224.52</v>
      </c>
      <c r="G202" s="173"/>
      <c r="H202" s="13">
        <f t="shared" si="54"/>
        <v>0</v>
      </c>
      <c r="I202" s="211"/>
      <c r="J202" s="23">
        <f t="shared" si="55"/>
        <v>0</v>
      </c>
      <c r="K202" s="79"/>
    </row>
    <row r="203" spans="1:13" s="37" customFormat="1" x14ac:dyDescent="0.15">
      <c r="A203" s="91" t="s">
        <v>245</v>
      </c>
      <c r="B203" s="143" t="s">
        <v>458</v>
      </c>
      <c r="C203" s="123"/>
      <c r="D203" s="158"/>
      <c r="E203" s="182"/>
      <c r="F203" s="25"/>
      <c r="G203" s="92"/>
      <c r="H203" s="206"/>
      <c r="I203" s="221"/>
      <c r="J203" s="26"/>
      <c r="K203" s="92"/>
      <c r="L203" s="35"/>
      <c r="M203" s="36"/>
    </row>
    <row r="204" spans="1:13" s="21" customFormat="1" x14ac:dyDescent="0.15">
      <c r="A204" s="78" t="s">
        <v>246</v>
      </c>
      <c r="B204" s="139" t="s">
        <v>268</v>
      </c>
      <c r="C204" s="119" t="s">
        <v>112</v>
      </c>
      <c r="D204" s="153">
        <v>118.15</v>
      </c>
      <c r="E204" s="183">
        <v>16</v>
      </c>
      <c r="F204" s="22">
        <f t="shared" ref="F204" si="56">D204*E204</f>
        <v>1890.4</v>
      </c>
      <c r="G204" s="169"/>
      <c r="H204" s="13">
        <f t="shared" ref="H204" si="57">I204/E204</f>
        <v>0</v>
      </c>
      <c r="I204" s="209"/>
      <c r="J204" s="23">
        <f t="shared" ref="J204" si="58">D204*I204</f>
        <v>0</v>
      </c>
      <c r="K204" s="73"/>
      <c r="L204" s="19"/>
      <c r="M204" s="24"/>
    </row>
    <row r="205" spans="1:13" x14ac:dyDescent="0.15">
      <c r="A205" s="78"/>
      <c r="B205" s="135"/>
      <c r="C205" s="119"/>
      <c r="D205" s="151"/>
      <c r="E205" s="175"/>
      <c r="F205" s="25"/>
      <c r="G205" s="86"/>
      <c r="I205" s="175"/>
      <c r="J205" s="26"/>
      <c r="K205" s="86"/>
    </row>
    <row r="206" spans="1:13" x14ac:dyDescent="0.15">
      <c r="A206" s="76">
        <v>15</v>
      </c>
      <c r="B206" s="137" t="s">
        <v>95</v>
      </c>
      <c r="C206" s="121"/>
      <c r="D206" s="154"/>
      <c r="E206" s="177"/>
      <c r="F206" s="17"/>
      <c r="G206" s="77">
        <f>SUM(F207:F215)</f>
        <v>129055.59389999999</v>
      </c>
      <c r="H206" s="202"/>
      <c r="I206" s="224"/>
      <c r="J206" s="18"/>
      <c r="K206" s="77">
        <f>SUM(J207:J215)</f>
        <v>0</v>
      </c>
      <c r="M206" s="30"/>
    </row>
    <row r="207" spans="1:13" x14ac:dyDescent="0.15">
      <c r="A207" s="78" t="s">
        <v>58</v>
      </c>
      <c r="B207" s="135" t="s">
        <v>320</v>
      </c>
      <c r="C207" s="119" t="s">
        <v>112</v>
      </c>
      <c r="D207" s="151">
        <v>1286.75</v>
      </c>
      <c r="E207" s="172">
        <v>7.53</v>
      </c>
      <c r="F207" s="22">
        <f t="shared" ref="F207:F215" si="59">D207*E207</f>
        <v>9689.2275000000009</v>
      </c>
      <c r="G207" s="173"/>
      <c r="H207" s="13">
        <f t="shared" ref="H207:H215" si="60">I207/E207</f>
        <v>0</v>
      </c>
      <c r="I207" s="212"/>
      <c r="J207" s="23">
        <f t="shared" ref="J207:J215" si="61">D207*I207</f>
        <v>0</v>
      </c>
      <c r="K207" s="79"/>
    </row>
    <row r="208" spans="1:13" x14ac:dyDescent="0.15">
      <c r="A208" s="78" t="s">
        <v>59</v>
      </c>
      <c r="B208" s="135" t="s">
        <v>258</v>
      </c>
      <c r="C208" s="119" t="s">
        <v>112</v>
      </c>
      <c r="D208" s="151">
        <v>348.28</v>
      </c>
      <c r="E208" s="172">
        <v>13.81</v>
      </c>
      <c r="F208" s="22">
        <f t="shared" si="59"/>
        <v>4809.7467999999999</v>
      </c>
      <c r="G208" s="173"/>
      <c r="H208" s="13">
        <f t="shared" si="60"/>
        <v>0</v>
      </c>
      <c r="I208" s="212"/>
      <c r="J208" s="23">
        <f t="shared" si="61"/>
        <v>0</v>
      </c>
      <c r="K208" s="79"/>
    </row>
    <row r="209" spans="1:13" x14ac:dyDescent="0.15">
      <c r="A209" s="78" t="s">
        <v>165</v>
      </c>
      <c r="B209" s="135" t="s">
        <v>257</v>
      </c>
      <c r="C209" s="119" t="s">
        <v>112</v>
      </c>
      <c r="D209" s="151">
        <v>4134.88</v>
      </c>
      <c r="E209" s="172">
        <v>16.61</v>
      </c>
      <c r="F209" s="22">
        <f t="shared" si="59"/>
        <v>68680.356799999994</v>
      </c>
      <c r="G209" s="173"/>
      <c r="H209" s="13">
        <f t="shared" si="60"/>
        <v>0</v>
      </c>
      <c r="I209" s="212"/>
      <c r="J209" s="23">
        <f t="shared" si="61"/>
        <v>0</v>
      </c>
      <c r="K209" s="79"/>
    </row>
    <row r="210" spans="1:13" x14ac:dyDescent="0.15">
      <c r="A210" s="78" t="s">
        <v>166</v>
      </c>
      <c r="B210" s="146" t="s">
        <v>256</v>
      </c>
      <c r="C210" s="128" t="s">
        <v>112</v>
      </c>
      <c r="D210" s="151">
        <v>198.9</v>
      </c>
      <c r="E210" s="172">
        <v>13.08</v>
      </c>
      <c r="F210" s="22">
        <f t="shared" si="59"/>
        <v>2601.6120000000001</v>
      </c>
      <c r="G210" s="173"/>
      <c r="H210" s="13">
        <f t="shared" si="60"/>
        <v>0</v>
      </c>
      <c r="I210" s="212"/>
      <c r="J210" s="23">
        <f t="shared" si="61"/>
        <v>0</v>
      </c>
      <c r="K210" s="79"/>
      <c r="L210" s="43"/>
      <c r="M210" s="44"/>
    </row>
    <row r="211" spans="1:13" x14ac:dyDescent="0.15">
      <c r="A211" s="78" t="s">
        <v>167</v>
      </c>
      <c r="B211" s="135" t="s">
        <v>501</v>
      </c>
      <c r="C211" s="119" t="s">
        <v>112</v>
      </c>
      <c r="D211" s="151">
        <v>902.04</v>
      </c>
      <c r="E211" s="172">
        <v>23.58</v>
      </c>
      <c r="F211" s="22">
        <f t="shared" si="59"/>
        <v>21270.103199999998</v>
      </c>
      <c r="G211" s="173"/>
      <c r="H211" s="13">
        <f t="shared" si="60"/>
        <v>0</v>
      </c>
      <c r="I211" s="212"/>
      <c r="J211" s="23">
        <f t="shared" si="61"/>
        <v>0</v>
      </c>
      <c r="K211" s="79"/>
    </row>
    <row r="212" spans="1:13" x14ac:dyDescent="0.15">
      <c r="A212" s="78" t="s">
        <v>168</v>
      </c>
      <c r="B212" s="135" t="s">
        <v>255</v>
      </c>
      <c r="C212" s="119" t="s">
        <v>112</v>
      </c>
      <c r="D212" s="151">
        <v>80.099999999999994</v>
      </c>
      <c r="E212" s="172">
        <v>12.54</v>
      </c>
      <c r="F212" s="22">
        <f t="shared" si="59"/>
        <v>1004.4539999999998</v>
      </c>
      <c r="G212" s="173"/>
      <c r="H212" s="13">
        <f t="shared" si="60"/>
        <v>0</v>
      </c>
      <c r="I212" s="212"/>
      <c r="J212" s="23">
        <f t="shared" si="61"/>
        <v>0</v>
      </c>
      <c r="K212" s="79"/>
    </row>
    <row r="213" spans="1:13" x14ac:dyDescent="0.15">
      <c r="A213" s="78" t="s">
        <v>169</v>
      </c>
      <c r="B213" s="135" t="s">
        <v>254</v>
      </c>
      <c r="C213" s="119" t="s">
        <v>112</v>
      </c>
      <c r="D213" s="151">
        <v>182.81</v>
      </c>
      <c r="E213" s="172">
        <v>17.11</v>
      </c>
      <c r="F213" s="22">
        <f t="shared" si="59"/>
        <v>3127.8791000000001</v>
      </c>
      <c r="G213" s="173"/>
      <c r="H213" s="13">
        <f t="shared" si="60"/>
        <v>0</v>
      </c>
      <c r="I213" s="212"/>
      <c r="J213" s="23">
        <f t="shared" si="61"/>
        <v>0</v>
      </c>
      <c r="K213" s="79"/>
    </row>
    <row r="214" spans="1:13" x14ac:dyDescent="0.15">
      <c r="A214" s="78" t="s">
        <v>170</v>
      </c>
      <c r="B214" s="135" t="s">
        <v>407</v>
      </c>
      <c r="C214" s="119" t="s">
        <v>112</v>
      </c>
      <c r="D214" s="151">
        <v>1040.95</v>
      </c>
      <c r="E214" s="172">
        <v>17.11</v>
      </c>
      <c r="F214" s="22">
        <f t="shared" si="59"/>
        <v>17810.654500000001</v>
      </c>
      <c r="G214" s="173"/>
      <c r="H214" s="13">
        <f t="shared" si="60"/>
        <v>0</v>
      </c>
      <c r="I214" s="212"/>
      <c r="J214" s="23">
        <f t="shared" si="61"/>
        <v>0</v>
      </c>
      <c r="K214" s="79"/>
    </row>
    <row r="215" spans="1:13" s="21" customFormat="1" x14ac:dyDescent="0.15">
      <c r="A215" s="78" t="s">
        <v>506</v>
      </c>
      <c r="B215" s="139" t="s">
        <v>154</v>
      </c>
      <c r="C215" s="117" t="s">
        <v>14</v>
      </c>
      <c r="D215" s="153">
        <v>15.2</v>
      </c>
      <c r="E215" s="183">
        <v>4.05</v>
      </c>
      <c r="F215" s="22">
        <f t="shared" si="59"/>
        <v>61.559999999999995</v>
      </c>
      <c r="G215" s="193"/>
      <c r="H215" s="13">
        <f t="shared" si="60"/>
        <v>0</v>
      </c>
      <c r="I215" s="209"/>
      <c r="J215" s="23">
        <f t="shared" si="61"/>
        <v>0</v>
      </c>
      <c r="K215" s="108"/>
      <c r="L215" s="19"/>
      <c r="M215" s="24"/>
    </row>
    <row r="216" spans="1:13" s="21" customFormat="1" x14ac:dyDescent="0.15">
      <c r="A216" s="78"/>
      <c r="B216" s="139"/>
      <c r="C216" s="117"/>
      <c r="D216" s="153"/>
      <c r="E216" s="190"/>
      <c r="F216" s="25"/>
      <c r="G216" s="109"/>
      <c r="H216" s="13"/>
      <c r="I216" s="227"/>
      <c r="J216" s="26"/>
      <c r="K216" s="109"/>
      <c r="L216" s="19"/>
      <c r="M216" s="24"/>
    </row>
    <row r="217" spans="1:13" s="28" customFormat="1" x14ac:dyDescent="0.15">
      <c r="A217" s="82">
        <v>16</v>
      </c>
      <c r="B217" s="137" t="s">
        <v>96</v>
      </c>
      <c r="C217" s="120"/>
      <c r="D217" s="152"/>
      <c r="E217" s="176"/>
      <c r="F217" s="17"/>
      <c r="G217" s="87">
        <f>SUM(F218:F240)</f>
        <v>273918.60249999998</v>
      </c>
      <c r="H217" s="205"/>
      <c r="I217" s="223"/>
      <c r="J217" s="18"/>
      <c r="K217" s="87">
        <f>SUM(J218:J240)</f>
        <v>0</v>
      </c>
      <c r="M217" s="29"/>
    </row>
    <row r="218" spans="1:13" x14ac:dyDescent="0.15">
      <c r="A218" s="78" t="s">
        <v>171</v>
      </c>
      <c r="B218" s="131" t="s">
        <v>408</v>
      </c>
      <c r="C218" s="119" t="s">
        <v>112</v>
      </c>
      <c r="D218" s="151">
        <v>23.8</v>
      </c>
      <c r="E218" s="172">
        <v>130</v>
      </c>
      <c r="F218" s="22">
        <f t="shared" ref="F218:F231" si="62">D218*E218</f>
        <v>3094</v>
      </c>
      <c r="G218" s="194"/>
      <c r="H218" s="13">
        <f t="shared" ref="H218:H231" si="63">I218/E218</f>
        <v>0</v>
      </c>
      <c r="I218" s="211"/>
      <c r="J218" s="23">
        <f t="shared" ref="J218:J231" si="64">D218*I218</f>
        <v>0</v>
      </c>
      <c r="K218" s="110"/>
    </row>
    <row r="219" spans="1:13" x14ac:dyDescent="0.15">
      <c r="A219" s="78" t="s">
        <v>172</v>
      </c>
      <c r="B219" s="135" t="s">
        <v>145</v>
      </c>
      <c r="C219" s="124" t="s">
        <v>113</v>
      </c>
      <c r="D219" s="148">
        <v>8</v>
      </c>
      <c r="E219" s="172">
        <v>41.1</v>
      </c>
      <c r="F219" s="22">
        <f t="shared" si="62"/>
        <v>328.8</v>
      </c>
      <c r="G219" s="195"/>
      <c r="H219" s="13">
        <f t="shared" si="63"/>
        <v>0</v>
      </c>
      <c r="I219" s="222"/>
      <c r="J219" s="23">
        <f t="shared" si="64"/>
        <v>0</v>
      </c>
      <c r="K219" s="111"/>
      <c r="M219" s="34"/>
    </row>
    <row r="220" spans="1:13" x14ac:dyDescent="0.15">
      <c r="A220" s="78" t="s">
        <v>413</v>
      </c>
      <c r="B220" s="135" t="s">
        <v>253</v>
      </c>
      <c r="C220" s="124" t="s">
        <v>14</v>
      </c>
      <c r="D220" s="148">
        <v>15</v>
      </c>
      <c r="E220" s="172">
        <v>46.38</v>
      </c>
      <c r="F220" s="22">
        <f t="shared" si="62"/>
        <v>695.7</v>
      </c>
      <c r="G220" s="195"/>
      <c r="H220" s="13">
        <f t="shared" si="63"/>
        <v>0</v>
      </c>
      <c r="I220" s="222"/>
      <c r="J220" s="23">
        <f t="shared" si="64"/>
        <v>0</v>
      </c>
      <c r="K220" s="111"/>
      <c r="M220" s="34"/>
    </row>
    <row r="221" spans="1:13" ht="25.5" x14ac:dyDescent="0.15">
      <c r="A221" s="78" t="s">
        <v>414</v>
      </c>
      <c r="B221" s="135" t="s">
        <v>146</v>
      </c>
      <c r="C221" s="124" t="s">
        <v>113</v>
      </c>
      <c r="D221" s="148">
        <v>16</v>
      </c>
      <c r="E221" s="172">
        <v>53.99</v>
      </c>
      <c r="F221" s="22">
        <f t="shared" si="62"/>
        <v>863.84</v>
      </c>
      <c r="G221" s="195"/>
      <c r="H221" s="13">
        <f t="shared" si="63"/>
        <v>0</v>
      </c>
      <c r="I221" s="222"/>
      <c r="J221" s="23">
        <f t="shared" si="64"/>
        <v>0</v>
      </c>
      <c r="K221" s="111"/>
      <c r="M221" s="34"/>
    </row>
    <row r="222" spans="1:13" x14ac:dyDescent="0.15">
      <c r="A222" s="78" t="s">
        <v>415</v>
      </c>
      <c r="B222" s="135" t="s">
        <v>409</v>
      </c>
      <c r="C222" s="119" t="s">
        <v>114</v>
      </c>
      <c r="D222" s="148">
        <v>4.6100000000000003</v>
      </c>
      <c r="E222" s="172">
        <v>1070.3499999999999</v>
      </c>
      <c r="F222" s="22">
        <f t="shared" si="62"/>
        <v>4934.3135000000002</v>
      </c>
      <c r="G222" s="195"/>
      <c r="H222" s="13">
        <f t="shared" si="63"/>
        <v>0</v>
      </c>
      <c r="I222" s="222"/>
      <c r="J222" s="23">
        <f t="shared" si="64"/>
        <v>0</v>
      </c>
      <c r="K222" s="111"/>
      <c r="M222" s="34"/>
    </row>
    <row r="223" spans="1:13" x14ac:dyDescent="0.15">
      <c r="A223" s="78" t="s">
        <v>416</v>
      </c>
      <c r="B223" s="135" t="s">
        <v>319</v>
      </c>
      <c r="C223" s="124" t="s">
        <v>112</v>
      </c>
      <c r="D223" s="148">
        <v>80.23</v>
      </c>
      <c r="E223" s="172">
        <v>279.24</v>
      </c>
      <c r="F223" s="22">
        <f t="shared" si="62"/>
        <v>22403.425200000001</v>
      </c>
      <c r="G223" s="185"/>
      <c r="H223" s="13">
        <f t="shared" si="63"/>
        <v>0</v>
      </c>
      <c r="I223" s="222"/>
      <c r="J223" s="23">
        <f t="shared" si="64"/>
        <v>0</v>
      </c>
      <c r="K223" s="97"/>
      <c r="M223" s="34"/>
    </row>
    <row r="224" spans="1:13" x14ac:dyDescent="0.15">
      <c r="A224" s="78" t="s">
        <v>417</v>
      </c>
      <c r="B224" s="135" t="s">
        <v>410</v>
      </c>
      <c r="C224" s="124" t="s">
        <v>14</v>
      </c>
      <c r="D224" s="148">
        <v>117.4</v>
      </c>
      <c r="E224" s="172">
        <v>12.57</v>
      </c>
      <c r="F224" s="22">
        <f t="shared" si="62"/>
        <v>1475.7180000000001</v>
      </c>
      <c r="G224" s="185"/>
      <c r="H224" s="13">
        <f t="shared" si="63"/>
        <v>0</v>
      </c>
      <c r="I224" s="222"/>
      <c r="J224" s="23">
        <f t="shared" si="64"/>
        <v>0</v>
      </c>
      <c r="K224" s="97"/>
      <c r="M224" s="34"/>
    </row>
    <row r="225" spans="1:252" x14ac:dyDescent="0.15">
      <c r="A225" s="78" t="s">
        <v>418</v>
      </c>
      <c r="B225" s="135" t="s">
        <v>340</v>
      </c>
      <c r="C225" s="119" t="s">
        <v>113</v>
      </c>
      <c r="D225" s="148">
        <v>2</v>
      </c>
      <c r="E225" s="172">
        <v>2406</v>
      </c>
      <c r="F225" s="22">
        <f t="shared" si="62"/>
        <v>4812</v>
      </c>
      <c r="G225" s="185"/>
      <c r="H225" s="13">
        <f t="shared" si="63"/>
        <v>0</v>
      </c>
      <c r="I225" s="222"/>
      <c r="J225" s="23">
        <f t="shared" si="64"/>
        <v>0</v>
      </c>
      <c r="K225" s="97"/>
      <c r="M225" s="34"/>
    </row>
    <row r="226" spans="1:252" s="21" customFormat="1" x14ac:dyDescent="0.15">
      <c r="A226" s="78" t="s">
        <v>419</v>
      </c>
      <c r="B226" s="139" t="s">
        <v>502</v>
      </c>
      <c r="C226" s="119" t="s">
        <v>112</v>
      </c>
      <c r="D226" s="148">
        <v>404.27</v>
      </c>
      <c r="E226" s="183">
        <v>8.6199999999999992</v>
      </c>
      <c r="F226" s="22">
        <f t="shared" si="62"/>
        <v>3484.8073999999997</v>
      </c>
      <c r="G226" s="193"/>
      <c r="H226" s="13">
        <f t="shared" si="63"/>
        <v>0</v>
      </c>
      <c r="I226" s="209"/>
      <c r="J226" s="23">
        <f t="shared" si="64"/>
        <v>0</v>
      </c>
      <c r="K226" s="108"/>
      <c r="L226" s="19"/>
      <c r="M226" s="34"/>
    </row>
    <row r="227" spans="1:252" s="21" customFormat="1" x14ac:dyDescent="0.15">
      <c r="A227" s="78" t="s">
        <v>420</v>
      </c>
      <c r="B227" s="139" t="s">
        <v>161</v>
      </c>
      <c r="C227" s="119" t="s">
        <v>114</v>
      </c>
      <c r="D227" s="148">
        <v>12.12</v>
      </c>
      <c r="E227" s="183">
        <v>49.93</v>
      </c>
      <c r="F227" s="22">
        <f t="shared" si="62"/>
        <v>605.15159999999992</v>
      </c>
      <c r="G227" s="193"/>
      <c r="H227" s="13">
        <f t="shared" si="63"/>
        <v>0</v>
      </c>
      <c r="I227" s="209"/>
      <c r="J227" s="23">
        <f t="shared" si="64"/>
        <v>0</v>
      </c>
      <c r="K227" s="108"/>
      <c r="L227" s="19"/>
      <c r="M227" s="34"/>
    </row>
    <row r="228" spans="1:252" s="47" customFormat="1" x14ac:dyDescent="0.15">
      <c r="A228" s="78" t="s">
        <v>421</v>
      </c>
      <c r="B228" s="141" t="s">
        <v>252</v>
      </c>
      <c r="C228" s="119" t="s">
        <v>114</v>
      </c>
      <c r="D228" s="165">
        <v>24</v>
      </c>
      <c r="E228" s="196">
        <v>7.67</v>
      </c>
      <c r="F228" s="22">
        <f t="shared" si="62"/>
        <v>184.07999999999998</v>
      </c>
      <c r="G228" s="197"/>
      <c r="H228" s="13">
        <f t="shared" si="63"/>
        <v>0</v>
      </c>
      <c r="I228" s="230"/>
      <c r="J228" s="23">
        <f t="shared" si="64"/>
        <v>0</v>
      </c>
      <c r="K228" s="112"/>
      <c r="L228" s="45"/>
      <c r="M228" s="46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45"/>
      <c r="AJ228" s="45"/>
      <c r="AK228" s="45"/>
      <c r="AL228" s="45"/>
      <c r="AM228" s="45"/>
      <c r="AN228" s="45"/>
      <c r="AO228" s="45"/>
      <c r="AP228" s="45"/>
      <c r="AQ228" s="45"/>
      <c r="AR228" s="45"/>
      <c r="AS228" s="45"/>
      <c r="AT228" s="45"/>
      <c r="AU228" s="45"/>
      <c r="AV228" s="45"/>
      <c r="AW228" s="45"/>
      <c r="AX228" s="45"/>
      <c r="AY228" s="45"/>
      <c r="AZ228" s="45"/>
      <c r="BA228" s="45"/>
      <c r="BB228" s="45"/>
      <c r="BC228" s="45"/>
      <c r="BD228" s="45"/>
      <c r="BE228" s="45"/>
      <c r="BF228" s="45"/>
      <c r="BG228" s="45"/>
      <c r="BH228" s="45"/>
      <c r="BI228" s="45"/>
      <c r="BJ228" s="45"/>
      <c r="BK228" s="45"/>
      <c r="BL228" s="45"/>
      <c r="BM228" s="45"/>
      <c r="BN228" s="45"/>
      <c r="BO228" s="45"/>
      <c r="BP228" s="45"/>
      <c r="BQ228" s="45"/>
      <c r="BR228" s="45"/>
      <c r="BS228" s="45"/>
      <c r="BT228" s="45"/>
      <c r="BU228" s="45"/>
      <c r="BV228" s="45"/>
      <c r="BW228" s="45"/>
      <c r="BX228" s="45"/>
      <c r="BY228" s="45"/>
      <c r="BZ228" s="45"/>
      <c r="CA228" s="45"/>
      <c r="CB228" s="45"/>
      <c r="CC228" s="45"/>
      <c r="CD228" s="45"/>
      <c r="CE228" s="45"/>
      <c r="CF228" s="45"/>
      <c r="CG228" s="45"/>
      <c r="CH228" s="45"/>
      <c r="CI228" s="45"/>
      <c r="CJ228" s="45"/>
      <c r="CK228" s="45"/>
      <c r="CL228" s="45"/>
      <c r="CM228" s="45"/>
      <c r="CN228" s="45"/>
      <c r="CO228" s="45"/>
      <c r="CP228" s="45"/>
      <c r="CQ228" s="45"/>
      <c r="CR228" s="45"/>
      <c r="CS228" s="45"/>
      <c r="CT228" s="45"/>
      <c r="CU228" s="45"/>
      <c r="CV228" s="45"/>
      <c r="CW228" s="45"/>
      <c r="CX228" s="45"/>
      <c r="CY228" s="45"/>
      <c r="CZ228" s="45"/>
      <c r="DA228" s="45"/>
      <c r="DB228" s="45"/>
      <c r="DC228" s="45"/>
      <c r="DD228" s="45"/>
      <c r="DE228" s="45"/>
      <c r="DF228" s="45"/>
      <c r="DG228" s="45"/>
      <c r="DH228" s="45"/>
      <c r="DI228" s="45"/>
      <c r="DJ228" s="45"/>
      <c r="DK228" s="45"/>
      <c r="DL228" s="45"/>
      <c r="DM228" s="45"/>
      <c r="DN228" s="45"/>
      <c r="DO228" s="45"/>
      <c r="DP228" s="45"/>
      <c r="DQ228" s="45"/>
      <c r="DR228" s="45"/>
      <c r="DS228" s="45"/>
      <c r="DT228" s="45"/>
      <c r="DU228" s="45"/>
      <c r="DV228" s="45"/>
      <c r="DW228" s="45"/>
      <c r="DX228" s="45"/>
      <c r="DY228" s="45"/>
      <c r="DZ228" s="45"/>
      <c r="EA228" s="45"/>
      <c r="EB228" s="45"/>
      <c r="EC228" s="45"/>
      <c r="ED228" s="45"/>
      <c r="EE228" s="45"/>
      <c r="EF228" s="45"/>
      <c r="EG228" s="45"/>
      <c r="EH228" s="45"/>
      <c r="EI228" s="45"/>
      <c r="EJ228" s="45"/>
      <c r="EK228" s="45"/>
      <c r="EL228" s="45"/>
      <c r="EM228" s="45"/>
      <c r="EN228" s="45"/>
      <c r="EO228" s="45"/>
      <c r="EP228" s="45"/>
      <c r="EQ228" s="45"/>
      <c r="ER228" s="45"/>
      <c r="ES228" s="45"/>
      <c r="ET228" s="45"/>
      <c r="EU228" s="45"/>
      <c r="EV228" s="45"/>
      <c r="EW228" s="45"/>
      <c r="EX228" s="45"/>
      <c r="EY228" s="45"/>
      <c r="EZ228" s="45"/>
      <c r="FA228" s="45"/>
      <c r="FB228" s="45"/>
      <c r="FC228" s="45"/>
      <c r="FD228" s="45"/>
      <c r="FE228" s="45"/>
      <c r="FF228" s="45"/>
      <c r="FG228" s="45"/>
      <c r="FH228" s="45"/>
      <c r="FI228" s="45"/>
      <c r="FJ228" s="45"/>
      <c r="FK228" s="45"/>
      <c r="FL228" s="45"/>
      <c r="FM228" s="45"/>
      <c r="FN228" s="45"/>
      <c r="FO228" s="45"/>
      <c r="FP228" s="45"/>
      <c r="FQ228" s="45"/>
      <c r="FR228" s="45"/>
      <c r="FS228" s="45"/>
      <c r="FT228" s="45"/>
      <c r="FU228" s="45"/>
      <c r="FV228" s="45"/>
      <c r="FW228" s="45"/>
      <c r="FX228" s="45"/>
      <c r="FY228" s="45"/>
      <c r="FZ228" s="45"/>
      <c r="GA228" s="45"/>
      <c r="GB228" s="45"/>
      <c r="GC228" s="45"/>
      <c r="GD228" s="45"/>
      <c r="GE228" s="45"/>
      <c r="GF228" s="45"/>
      <c r="GG228" s="45"/>
      <c r="GH228" s="45"/>
      <c r="GI228" s="45"/>
      <c r="GJ228" s="45"/>
      <c r="GK228" s="45"/>
      <c r="GL228" s="45"/>
      <c r="GM228" s="45"/>
      <c r="GN228" s="45"/>
      <c r="GO228" s="45"/>
      <c r="GP228" s="45"/>
      <c r="GQ228" s="45"/>
      <c r="GR228" s="45"/>
      <c r="GS228" s="45"/>
      <c r="GT228" s="45"/>
      <c r="GU228" s="45"/>
      <c r="GV228" s="45"/>
      <c r="GW228" s="45"/>
      <c r="GX228" s="45"/>
      <c r="GY228" s="45"/>
      <c r="GZ228" s="45"/>
      <c r="HA228" s="45"/>
      <c r="HB228" s="45"/>
      <c r="HC228" s="45"/>
      <c r="HD228" s="45"/>
      <c r="HE228" s="45"/>
      <c r="HF228" s="45"/>
      <c r="HG228" s="45"/>
      <c r="HH228" s="45"/>
      <c r="HI228" s="45"/>
      <c r="HJ228" s="45"/>
      <c r="HK228" s="45"/>
      <c r="HL228" s="45"/>
      <c r="HM228" s="45"/>
      <c r="HN228" s="45"/>
      <c r="HO228" s="45"/>
      <c r="HP228" s="45"/>
      <c r="HQ228" s="45"/>
      <c r="HR228" s="45"/>
      <c r="HS228" s="45"/>
      <c r="HT228" s="45"/>
      <c r="HU228" s="45"/>
      <c r="HV228" s="45"/>
      <c r="HW228" s="45"/>
      <c r="HX228" s="45"/>
      <c r="HY228" s="45"/>
      <c r="HZ228" s="45"/>
      <c r="IA228" s="45"/>
      <c r="IB228" s="45"/>
      <c r="IC228" s="45"/>
      <c r="ID228" s="45"/>
      <c r="IE228" s="45"/>
      <c r="IF228" s="45"/>
      <c r="IG228" s="45"/>
      <c r="IH228" s="45"/>
      <c r="II228" s="45"/>
      <c r="IJ228" s="45"/>
      <c r="IK228" s="45"/>
      <c r="IL228" s="45"/>
      <c r="IM228" s="45"/>
      <c r="IN228" s="45"/>
      <c r="IO228" s="45"/>
      <c r="IP228" s="45"/>
      <c r="IQ228" s="45"/>
      <c r="IR228" s="45"/>
    </row>
    <row r="229" spans="1:252" x14ac:dyDescent="0.15">
      <c r="A229" s="78" t="s">
        <v>422</v>
      </c>
      <c r="B229" s="135" t="s">
        <v>147</v>
      </c>
      <c r="C229" s="119" t="s">
        <v>112</v>
      </c>
      <c r="D229" s="151">
        <v>2003.48</v>
      </c>
      <c r="E229" s="172">
        <v>0.91</v>
      </c>
      <c r="F229" s="22">
        <f t="shared" si="62"/>
        <v>1823.1668</v>
      </c>
      <c r="G229" s="173"/>
      <c r="H229" s="13">
        <f t="shared" si="63"/>
        <v>0</v>
      </c>
      <c r="I229" s="222"/>
      <c r="J229" s="23">
        <f t="shared" si="64"/>
        <v>0</v>
      </c>
      <c r="K229" s="79"/>
    </row>
    <row r="230" spans="1:252" x14ac:dyDescent="0.15">
      <c r="A230" s="78" t="s">
        <v>423</v>
      </c>
      <c r="B230" s="135" t="s">
        <v>490</v>
      </c>
      <c r="C230" s="119" t="s">
        <v>113</v>
      </c>
      <c r="D230" s="151">
        <v>80</v>
      </c>
      <c r="E230" s="172">
        <v>36.42</v>
      </c>
      <c r="F230" s="22">
        <f t="shared" si="62"/>
        <v>2913.6000000000004</v>
      </c>
      <c r="G230" s="173"/>
      <c r="H230" s="13">
        <f t="shared" si="63"/>
        <v>0</v>
      </c>
      <c r="I230" s="222"/>
      <c r="J230" s="23">
        <f t="shared" si="64"/>
        <v>0</v>
      </c>
      <c r="K230" s="79"/>
    </row>
    <row r="231" spans="1:252" x14ac:dyDescent="0.15">
      <c r="A231" s="78" t="s">
        <v>424</v>
      </c>
      <c r="B231" s="135" t="s">
        <v>489</v>
      </c>
      <c r="C231" s="119" t="s">
        <v>113</v>
      </c>
      <c r="D231" s="151">
        <v>45</v>
      </c>
      <c r="E231" s="172">
        <v>140</v>
      </c>
      <c r="F231" s="22">
        <f t="shared" si="62"/>
        <v>6300</v>
      </c>
      <c r="G231" s="173"/>
      <c r="H231" s="13">
        <f t="shared" si="63"/>
        <v>0</v>
      </c>
      <c r="I231" s="222"/>
      <c r="J231" s="23">
        <f t="shared" si="64"/>
        <v>0</v>
      </c>
      <c r="K231" s="79"/>
    </row>
    <row r="232" spans="1:252" s="37" customFormat="1" x14ac:dyDescent="0.15">
      <c r="A232" s="91" t="s">
        <v>425</v>
      </c>
      <c r="B232" s="143" t="s">
        <v>155</v>
      </c>
      <c r="C232" s="129"/>
      <c r="D232" s="166"/>
      <c r="E232" s="198"/>
      <c r="F232" s="25"/>
      <c r="G232" s="113"/>
      <c r="H232" s="206"/>
      <c r="I232" s="221"/>
      <c r="J232" s="26"/>
      <c r="K232" s="113"/>
      <c r="L232" s="35"/>
      <c r="M232" s="48"/>
    </row>
    <row r="233" spans="1:252" s="21" customFormat="1" ht="76.5" x14ac:dyDescent="0.15">
      <c r="A233" s="96" t="s">
        <v>507</v>
      </c>
      <c r="B233" s="139" t="s">
        <v>464</v>
      </c>
      <c r="C233" s="124" t="s">
        <v>156</v>
      </c>
      <c r="D233" s="148">
        <v>1</v>
      </c>
      <c r="E233" s="179">
        <v>6000</v>
      </c>
      <c r="F233" s="22">
        <f t="shared" ref="F233:F240" si="65">D233*E233</f>
        <v>6000</v>
      </c>
      <c r="G233" s="169"/>
      <c r="H233" s="13">
        <f t="shared" ref="H233:H240" si="66">I233/E233</f>
        <v>0</v>
      </c>
      <c r="I233" s="209"/>
      <c r="J233" s="23">
        <f t="shared" ref="J233:J240" si="67">D233*I233</f>
        <v>0</v>
      </c>
      <c r="K233" s="73"/>
      <c r="L233" s="19"/>
      <c r="M233" s="34"/>
      <c r="N233" s="7"/>
      <c r="O233" s="11"/>
    </row>
    <row r="234" spans="1:252" s="21" customFormat="1" ht="76.5" x14ac:dyDescent="0.15">
      <c r="A234" s="96" t="s">
        <v>508</v>
      </c>
      <c r="B234" s="139" t="s">
        <v>465</v>
      </c>
      <c r="C234" s="124" t="s">
        <v>156</v>
      </c>
      <c r="D234" s="148">
        <v>1</v>
      </c>
      <c r="E234" s="179">
        <v>6000</v>
      </c>
      <c r="F234" s="22">
        <f t="shared" si="65"/>
        <v>6000</v>
      </c>
      <c r="G234" s="192"/>
      <c r="H234" s="13">
        <f t="shared" si="66"/>
        <v>0</v>
      </c>
      <c r="I234" s="209"/>
      <c r="J234" s="23">
        <f t="shared" si="67"/>
        <v>0</v>
      </c>
      <c r="K234" s="105"/>
      <c r="L234" s="19"/>
      <c r="M234" s="34"/>
    </row>
    <row r="235" spans="1:252" s="21" customFormat="1" ht="102" x14ac:dyDescent="0.15">
      <c r="A235" s="96" t="s">
        <v>509</v>
      </c>
      <c r="B235" s="139" t="s">
        <v>157</v>
      </c>
      <c r="C235" s="124" t="s">
        <v>156</v>
      </c>
      <c r="D235" s="148">
        <v>1</v>
      </c>
      <c r="E235" s="179">
        <v>4000</v>
      </c>
      <c r="F235" s="22">
        <f t="shared" si="65"/>
        <v>4000</v>
      </c>
      <c r="G235" s="192"/>
      <c r="H235" s="13">
        <f t="shared" si="66"/>
        <v>0</v>
      </c>
      <c r="I235" s="209"/>
      <c r="J235" s="23">
        <f t="shared" si="67"/>
        <v>0</v>
      </c>
      <c r="K235" s="105"/>
      <c r="L235" s="19"/>
      <c r="M235" s="34"/>
    </row>
    <row r="236" spans="1:252" s="21" customFormat="1" ht="76.5" x14ac:dyDescent="0.15">
      <c r="A236" s="96" t="s">
        <v>510</v>
      </c>
      <c r="B236" s="139" t="s">
        <v>466</v>
      </c>
      <c r="C236" s="124" t="s">
        <v>156</v>
      </c>
      <c r="D236" s="148">
        <v>1</v>
      </c>
      <c r="E236" s="179">
        <v>4000</v>
      </c>
      <c r="F236" s="22">
        <f t="shared" si="65"/>
        <v>4000</v>
      </c>
      <c r="G236" s="192"/>
      <c r="H236" s="13">
        <f t="shared" si="66"/>
        <v>0</v>
      </c>
      <c r="I236" s="209"/>
      <c r="J236" s="23">
        <f t="shared" si="67"/>
        <v>0</v>
      </c>
      <c r="K236" s="105"/>
      <c r="L236" s="19"/>
      <c r="M236" s="34"/>
    </row>
    <row r="237" spans="1:252" s="21" customFormat="1" ht="25.5" x14ac:dyDescent="0.15">
      <c r="A237" s="96" t="s">
        <v>471</v>
      </c>
      <c r="B237" s="139" t="s">
        <v>467</v>
      </c>
      <c r="C237" s="124" t="s">
        <v>113</v>
      </c>
      <c r="D237" s="148">
        <v>1</v>
      </c>
      <c r="E237" s="179">
        <v>35000</v>
      </c>
      <c r="F237" s="22">
        <f t="shared" si="65"/>
        <v>35000</v>
      </c>
      <c r="G237" s="192"/>
      <c r="H237" s="13">
        <f t="shared" si="66"/>
        <v>0</v>
      </c>
      <c r="I237" s="209"/>
      <c r="J237" s="23">
        <f t="shared" si="67"/>
        <v>0</v>
      </c>
      <c r="K237" s="105"/>
      <c r="L237" s="19"/>
      <c r="M237" s="34"/>
    </row>
    <row r="238" spans="1:252" ht="25.5" x14ac:dyDescent="0.15">
      <c r="A238" s="96" t="s">
        <v>472</v>
      </c>
      <c r="B238" s="139" t="s">
        <v>468</v>
      </c>
      <c r="C238" s="119" t="s">
        <v>113</v>
      </c>
      <c r="D238" s="151">
        <v>1</v>
      </c>
      <c r="E238" s="172">
        <v>105000</v>
      </c>
      <c r="F238" s="22">
        <f t="shared" si="65"/>
        <v>105000</v>
      </c>
      <c r="G238" s="194"/>
      <c r="H238" s="13">
        <f t="shared" si="66"/>
        <v>0</v>
      </c>
      <c r="I238" s="211"/>
      <c r="J238" s="23">
        <f t="shared" si="67"/>
        <v>0</v>
      </c>
      <c r="K238" s="110"/>
    </row>
    <row r="239" spans="1:252" ht="25.5" x14ac:dyDescent="0.15">
      <c r="A239" s="96" t="s">
        <v>511</v>
      </c>
      <c r="B239" s="139" t="s">
        <v>469</v>
      </c>
      <c r="C239" s="119" t="s">
        <v>113</v>
      </c>
      <c r="D239" s="151">
        <v>1</v>
      </c>
      <c r="E239" s="172">
        <v>15000</v>
      </c>
      <c r="F239" s="22">
        <f t="shared" si="65"/>
        <v>15000</v>
      </c>
      <c r="G239" s="173"/>
      <c r="H239" s="13">
        <f t="shared" si="66"/>
        <v>0</v>
      </c>
      <c r="I239" s="222"/>
      <c r="J239" s="23">
        <f t="shared" si="67"/>
        <v>0</v>
      </c>
      <c r="K239" s="79"/>
    </row>
    <row r="240" spans="1:252" x14ac:dyDescent="0.15">
      <c r="A240" s="96" t="s">
        <v>512</v>
      </c>
      <c r="B240" s="139" t="s">
        <v>470</v>
      </c>
      <c r="C240" s="119" t="s">
        <v>113</v>
      </c>
      <c r="D240" s="151">
        <v>1</v>
      </c>
      <c r="E240" s="172">
        <v>45000</v>
      </c>
      <c r="F240" s="22">
        <f t="shared" si="65"/>
        <v>45000</v>
      </c>
      <c r="G240" s="173"/>
      <c r="H240" s="13">
        <f t="shared" si="66"/>
        <v>0</v>
      </c>
      <c r="I240" s="222"/>
      <c r="J240" s="23">
        <f t="shared" si="67"/>
        <v>0</v>
      </c>
      <c r="K240" s="79"/>
    </row>
    <row r="241" spans="1:13" ht="13.5" thickBot="1" x14ac:dyDescent="0.2">
      <c r="A241" s="78"/>
      <c r="B241" s="139"/>
      <c r="C241" s="119"/>
      <c r="D241" s="151"/>
      <c r="E241" s="175"/>
      <c r="F241" s="25"/>
      <c r="G241" s="86"/>
      <c r="I241" s="231"/>
      <c r="J241" s="27"/>
      <c r="K241" s="86"/>
    </row>
    <row r="242" spans="1:13" ht="15" customHeight="1" x14ac:dyDescent="0.15">
      <c r="A242" s="248"/>
      <c r="B242" s="249"/>
      <c r="C242" s="250"/>
      <c r="D242" s="251"/>
      <c r="E242" s="242"/>
      <c r="F242" s="243" t="s">
        <v>247</v>
      </c>
      <c r="G242" s="244">
        <f>SUM(G7:G240)</f>
        <v>2476767.6363000004</v>
      </c>
      <c r="H242" s="260"/>
      <c r="I242" s="245"/>
      <c r="J242" s="246" t="s">
        <v>247</v>
      </c>
      <c r="K242" s="247">
        <f>SUM(K7:K240)</f>
        <v>0</v>
      </c>
    </row>
    <row r="243" spans="1:13" ht="15" customHeight="1" x14ac:dyDescent="0.15">
      <c r="A243" s="252"/>
      <c r="B243" s="253"/>
      <c r="C243" s="254"/>
      <c r="D243" s="255"/>
      <c r="E243" s="199"/>
      <c r="F243" s="22" t="s">
        <v>248</v>
      </c>
      <c r="G243" s="200">
        <f>0.25*G242</f>
        <v>619191.90907500009</v>
      </c>
      <c r="H243" s="261"/>
      <c r="I243" s="232"/>
      <c r="J243" s="69" t="s">
        <v>248</v>
      </c>
      <c r="K243" s="114">
        <f>0.25*K242</f>
        <v>0</v>
      </c>
    </row>
    <row r="244" spans="1:13" ht="30.75" thickBot="1" x14ac:dyDescent="0.2">
      <c r="A244" s="256"/>
      <c r="B244" s="257"/>
      <c r="C244" s="258"/>
      <c r="D244" s="259"/>
      <c r="E244" s="201"/>
      <c r="F244" s="264" t="s">
        <v>520</v>
      </c>
      <c r="G244" s="262">
        <f>SUM(G242:G243)</f>
        <v>3095959.5453750007</v>
      </c>
      <c r="H244" s="207">
        <f>K244/G244</f>
        <v>0</v>
      </c>
      <c r="I244" s="263"/>
      <c r="J244" s="265" t="s">
        <v>521</v>
      </c>
      <c r="K244" s="115">
        <f>SUM(K242:K243)</f>
        <v>0</v>
      </c>
    </row>
    <row r="245" spans="1:13" x14ac:dyDescent="0.15">
      <c r="A245" s="49"/>
      <c r="B245" s="50"/>
      <c r="C245" s="49"/>
      <c r="D245" s="51"/>
      <c r="F245" s="52"/>
      <c r="G245" s="53"/>
      <c r="K245" s="53"/>
      <c r="M245" s="49"/>
    </row>
    <row r="246" spans="1:13" ht="15" x14ac:dyDescent="0.15">
      <c r="A246" s="49"/>
      <c r="B246" s="442" t="s">
        <v>524</v>
      </c>
      <c r="C246" s="442"/>
      <c r="D246" s="442"/>
      <c r="E246" s="442"/>
      <c r="F246" s="442"/>
      <c r="G246" s="442"/>
      <c r="H246" s="442"/>
      <c r="I246" s="442"/>
      <c r="J246" s="442"/>
      <c r="K246" s="442"/>
      <c r="M246" s="49"/>
    </row>
    <row r="247" spans="1:13" x14ac:dyDescent="0.15">
      <c r="A247" s="49"/>
      <c r="B247" s="54"/>
      <c r="C247" s="49"/>
      <c r="D247" s="55"/>
      <c r="F247" s="14"/>
      <c r="G247" s="50"/>
      <c r="K247" s="50"/>
      <c r="M247" s="49"/>
    </row>
    <row r="248" spans="1:13" x14ac:dyDescent="0.15">
      <c r="A248" s="56" t="s">
        <v>148</v>
      </c>
      <c r="B248" s="57" t="s">
        <v>315</v>
      </c>
      <c r="C248" s="58"/>
      <c r="E248" s="59"/>
      <c r="F248" s="52"/>
      <c r="G248" s="60"/>
      <c r="H248" s="61"/>
      <c r="I248" s="59"/>
      <c r="J248" s="59"/>
      <c r="K248" s="60"/>
      <c r="M248" s="58"/>
    </row>
    <row r="249" spans="1:13" x14ac:dyDescent="0.15">
      <c r="A249" s="62"/>
      <c r="B249" s="63" t="s">
        <v>463</v>
      </c>
      <c r="C249" s="64"/>
      <c r="D249" s="65"/>
      <c r="E249" s="66"/>
      <c r="H249" s="67"/>
      <c r="I249" s="66"/>
      <c r="J249" s="66"/>
      <c r="M249" s="64"/>
    </row>
    <row r="250" spans="1:13" x14ac:dyDescent="0.15">
      <c r="G250" s="68"/>
      <c r="K250" s="68"/>
    </row>
    <row r="251" spans="1:13" x14ac:dyDescent="0.15">
      <c r="B251" s="40"/>
    </row>
  </sheetData>
  <sheetProtection password="8604" sheet="1" objects="1" scenarios="1" autoFilter="0"/>
  <mergeCells count="1">
    <mergeCell ref="B246:K246"/>
  </mergeCells>
  <phoneticPr fontId="0" type="noConversion"/>
  <conditionalFormatting sqref="H8:H21 H24:H30 H33:H35 H38:H45 H48:H50 H53:H58 H62:H65 H67:H71 H73 H75:H83 H85:H88 H91:H97 H101:H126 H129:H132 H135:H166 H169:H170 H173:H178 H182:H190 H192:H202 H204 H207:H215 H218:H231 H233:H240 H244">
    <cfRule type="cellIs" dxfId="3" priority="85" operator="lessThan">
      <formula>0</formula>
    </cfRule>
    <cfRule type="cellIs" dxfId="2" priority="86" operator="lessThan">
      <formula>0.7</formula>
    </cfRule>
    <cfRule type="cellIs" dxfId="1" priority="87" operator="lessThan">
      <formula>0</formula>
    </cfRule>
    <cfRule type="cellIs" dxfId="0" priority="88" operator="lessThan">
      <formula>0.7</formula>
    </cfRule>
  </conditionalFormatting>
  <pageMargins left="0.74803149606299213" right="0.15748031496062992" top="0.31496062992125984" bottom="0.59055118110236227" header="0.31496062992125984" footer="0.31496062992125984"/>
  <pageSetup paperSize="119" scale="57" orientation="landscape" horizontalDpi="300" verticalDpi="300" r:id="rId1"/>
  <headerFooter>
    <oddFooter>&amp;R&amp;"-,Regular"&amp;8Página&amp;"-,Negrito"&amp;10 &amp;P&amp;"-,Regular"&amp;8 de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"/>
  <sheetViews>
    <sheetView tabSelected="1" view="pageBreakPreview" zoomScale="90" zoomScaleSheetLayoutView="90" workbookViewId="0">
      <pane ySplit="53" topLeftCell="A54" activePane="bottomLeft" state="frozen"/>
      <selection pane="bottomLeft" activeCell="H71" sqref="H71"/>
    </sheetView>
  </sheetViews>
  <sheetFormatPr defaultRowHeight="12" x14ac:dyDescent="0.15"/>
  <cols>
    <col min="1" max="1" width="8.375" style="269" customWidth="1"/>
    <col min="2" max="2" width="27.875" style="269" customWidth="1"/>
    <col min="3" max="3" width="9.25" style="270" customWidth="1"/>
    <col min="4" max="4" width="13.625" style="269" customWidth="1"/>
    <col min="5" max="5" width="5.625" style="269" customWidth="1"/>
    <col min="6" max="6" width="10.75" style="269" customWidth="1"/>
    <col min="7" max="7" width="6" style="270" customWidth="1"/>
    <col min="8" max="8" width="9" style="271" customWidth="1"/>
    <col min="9" max="9" width="6.125" style="270" customWidth="1"/>
    <col min="10" max="10" width="10.875" style="271" customWidth="1"/>
    <col min="11" max="11" width="5.625" style="270" customWidth="1"/>
    <col min="12" max="12" width="11.5" style="271" customWidth="1"/>
    <col min="13" max="13" width="6.875" style="270" customWidth="1"/>
    <col min="14" max="14" width="11.5" style="271" customWidth="1"/>
    <col min="15" max="15" width="7.875" style="270" customWidth="1"/>
    <col min="16" max="16" width="11.5" style="271" customWidth="1"/>
    <col min="17" max="17" width="6.5" style="270" customWidth="1"/>
    <col min="18" max="18" width="11.75" style="271" customWidth="1"/>
    <col min="19" max="19" width="7.125" style="270" customWidth="1"/>
    <col min="20" max="20" width="12.125" style="272" customWidth="1"/>
    <col min="21" max="21" width="7.75" style="270" customWidth="1"/>
    <col min="22" max="22" width="12" style="271" customWidth="1"/>
    <col min="23" max="23" width="7.125" style="270" customWidth="1"/>
    <col min="24" max="24" width="12.625" style="271" customWidth="1"/>
    <col min="25" max="25" width="8" style="269" customWidth="1"/>
    <col min="26" max="26" width="13.125" style="271" customWidth="1"/>
    <col min="27" max="27" width="7.625" style="269" customWidth="1"/>
    <col min="28" max="28" width="13.5" style="271" customWidth="1"/>
    <col min="29" max="16384" width="9" style="269"/>
  </cols>
  <sheetData>
    <row r="1" spans="1:28" ht="12.75" x14ac:dyDescent="0.15">
      <c r="A1" s="266" t="s">
        <v>0</v>
      </c>
      <c r="B1" s="267"/>
      <c r="C1" s="268"/>
    </row>
    <row r="2" spans="1:28" ht="12.75" x14ac:dyDescent="0.15">
      <c r="A2" s="266" t="s">
        <v>60</v>
      </c>
      <c r="B2" s="273"/>
      <c r="C2" s="268"/>
    </row>
    <row r="3" spans="1:28" ht="12.75" x14ac:dyDescent="0.15">
      <c r="A3" s="266" t="s">
        <v>61</v>
      </c>
      <c r="B3" s="273"/>
      <c r="C3" s="268"/>
    </row>
    <row r="4" spans="1:28" s="279" customFormat="1" ht="12.75" customHeight="1" x14ac:dyDescent="0.15">
      <c r="A4" s="274"/>
      <c r="B4" s="274" t="s">
        <v>150</v>
      </c>
      <c r="C4" s="275"/>
      <c r="D4" s="274"/>
      <c r="E4" s="274"/>
      <c r="F4" s="274"/>
      <c r="G4" s="276"/>
      <c r="H4" s="277"/>
      <c r="I4" s="275"/>
      <c r="J4" s="277"/>
      <c r="K4" s="275"/>
      <c r="L4" s="277"/>
      <c r="M4" s="275"/>
      <c r="N4" s="277"/>
      <c r="O4" s="275"/>
      <c r="P4" s="277"/>
      <c r="Q4" s="275"/>
      <c r="R4" s="277"/>
      <c r="S4" s="275"/>
      <c r="T4" s="278"/>
      <c r="U4" s="275"/>
      <c r="V4" s="277"/>
      <c r="W4" s="275"/>
      <c r="X4" s="277"/>
      <c r="Z4" s="277"/>
      <c r="AB4" s="277"/>
    </row>
    <row r="5" spans="1:28" s="279" customFormat="1" ht="12.75" customHeight="1" x14ac:dyDescent="0.15">
      <c r="A5" s="274"/>
      <c r="B5" s="274"/>
      <c r="C5" s="276"/>
      <c r="D5" s="280"/>
      <c r="E5" s="280"/>
      <c r="F5" s="280"/>
      <c r="G5" s="276"/>
      <c r="H5" s="277"/>
      <c r="I5" s="275"/>
      <c r="J5" s="277"/>
      <c r="K5" s="275"/>
      <c r="L5" s="277"/>
      <c r="M5" s="275"/>
      <c r="N5" s="277"/>
      <c r="O5" s="275"/>
      <c r="P5" s="277"/>
      <c r="Q5" s="275"/>
      <c r="R5" s="277"/>
      <c r="S5" s="275"/>
      <c r="T5" s="278"/>
      <c r="U5" s="275"/>
      <c r="V5" s="277"/>
      <c r="W5" s="275"/>
      <c r="X5" s="277"/>
      <c r="Z5" s="277"/>
      <c r="AB5" s="277"/>
    </row>
    <row r="6" spans="1:28" s="279" customFormat="1" ht="12.75" hidden="1" customHeight="1" x14ac:dyDescent="0.15">
      <c r="A6" s="281" t="s">
        <v>42</v>
      </c>
      <c r="B6" s="282"/>
      <c r="C6" s="283"/>
      <c r="D6" s="282"/>
      <c r="E6" s="282"/>
      <c r="F6" s="282"/>
      <c r="G6" s="283"/>
      <c r="H6" s="284"/>
      <c r="I6" s="283"/>
      <c r="J6" s="284"/>
      <c r="K6" s="283"/>
      <c r="L6" s="284"/>
      <c r="M6" s="283"/>
      <c r="N6" s="284"/>
      <c r="O6" s="283"/>
      <c r="P6" s="284"/>
      <c r="Q6" s="283"/>
      <c r="R6" s="284"/>
      <c r="S6" s="285"/>
      <c r="T6" s="286"/>
      <c r="U6" s="285"/>
      <c r="V6" s="287"/>
      <c r="W6" s="285"/>
      <c r="X6" s="287"/>
      <c r="Y6" s="288"/>
      <c r="Z6" s="287"/>
      <c r="AB6" s="277"/>
    </row>
    <row r="7" spans="1:28" s="279" customFormat="1" ht="15.75" hidden="1" customHeight="1" x14ac:dyDescent="0.15">
      <c r="A7" s="281" t="s">
        <v>62</v>
      </c>
      <c r="B7" s="282"/>
      <c r="C7" s="283"/>
      <c r="D7" s="289"/>
      <c r="E7" s="289"/>
      <c r="F7" s="289"/>
      <c r="G7" s="290" t="s">
        <v>63</v>
      </c>
      <c r="H7" s="291"/>
      <c r="I7" s="290" t="s">
        <v>64</v>
      </c>
      <c r="J7" s="291"/>
      <c r="K7" s="290" t="s">
        <v>65</v>
      </c>
      <c r="L7" s="291"/>
      <c r="M7" s="290" t="s">
        <v>65</v>
      </c>
      <c r="N7" s="291"/>
      <c r="O7" s="290" t="s">
        <v>66</v>
      </c>
      <c r="P7" s="291"/>
      <c r="Q7" s="290" t="s">
        <v>65</v>
      </c>
      <c r="R7" s="291"/>
      <c r="S7" s="285"/>
      <c r="T7" s="286"/>
      <c r="U7" s="285"/>
      <c r="V7" s="287"/>
      <c r="W7" s="285"/>
      <c r="X7" s="287"/>
      <c r="Y7" s="288"/>
      <c r="Z7" s="287"/>
      <c r="AB7" s="277"/>
    </row>
    <row r="8" spans="1:28" s="279" customFormat="1" ht="11.25" hidden="1" customHeight="1" x14ac:dyDescent="0.15">
      <c r="A8" s="292" t="s">
        <v>67</v>
      </c>
      <c r="B8" s="293" t="s">
        <v>68</v>
      </c>
      <c r="C8" s="290" t="s">
        <v>69</v>
      </c>
      <c r="D8" s="294" t="s">
        <v>70</v>
      </c>
      <c r="E8" s="294"/>
      <c r="F8" s="294"/>
      <c r="G8" s="290" t="s">
        <v>71</v>
      </c>
      <c r="H8" s="295" t="s">
        <v>72</v>
      </c>
      <c r="I8" s="290" t="s">
        <v>71</v>
      </c>
      <c r="J8" s="295" t="s">
        <v>72</v>
      </c>
      <c r="K8" s="290" t="s">
        <v>71</v>
      </c>
      <c r="L8" s="295" t="s">
        <v>72</v>
      </c>
      <c r="M8" s="290" t="s">
        <v>71</v>
      </c>
      <c r="N8" s="295" t="s">
        <v>72</v>
      </c>
      <c r="O8" s="290" t="s">
        <v>71</v>
      </c>
      <c r="P8" s="295" t="s">
        <v>72</v>
      </c>
      <c r="Q8" s="290" t="s">
        <v>71</v>
      </c>
      <c r="R8" s="295" t="s">
        <v>72</v>
      </c>
      <c r="S8" s="285"/>
      <c r="T8" s="296"/>
      <c r="U8" s="285"/>
      <c r="V8" s="297"/>
      <c r="W8" s="285"/>
      <c r="X8" s="297"/>
      <c r="Y8" s="298"/>
      <c r="Z8" s="297"/>
      <c r="AB8" s="277"/>
    </row>
    <row r="9" spans="1:28" s="279" customFormat="1" ht="11.25" hidden="1" customHeight="1" x14ac:dyDescent="0.15">
      <c r="A9" s="281" t="s">
        <v>73</v>
      </c>
      <c r="B9" s="282"/>
      <c r="C9" s="283"/>
      <c r="D9" s="282"/>
      <c r="E9" s="282"/>
      <c r="F9" s="282"/>
      <c r="G9" s="283"/>
      <c r="H9" s="284"/>
      <c r="I9" s="283"/>
      <c r="J9" s="284"/>
      <c r="K9" s="283"/>
      <c r="L9" s="299"/>
      <c r="M9" s="283"/>
      <c r="N9" s="299"/>
      <c r="O9" s="283"/>
      <c r="P9" s="284"/>
      <c r="Q9" s="283"/>
      <c r="R9" s="299"/>
      <c r="S9" s="285"/>
      <c r="T9" s="286"/>
      <c r="U9" s="285"/>
      <c r="V9" s="287"/>
      <c r="W9" s="285"/>
      <c r="X9" s="287"/>
      <c r="Y9" s="288"/>
      <c r="Z9" s="287"/>
      <c r="AB9" s="277"/>
    </row>
    <row r="10" spans="1:28" s="277" customFormat="1" ht="5.0999999999999996" hidden="1" customHeight="1" x14ac:dyDescent="0.15">
      <c r="A10" s="300" t="s">
        <v>74</v>
      </c>
      <c r="B10" s="301" t="s">
        <v>75</v>
      </c>
      <c r="C10" s="302">
        <v>1.83E-2</v>
      </c>
      <c r="D10" s="303">
        <v>14916.36</v>
      </c>
      <c r="E10" s="303"/>
      <c r="F10" s="303"/>
      <c r="G10" s="304"/>
      <c r="H10" s="305"/>
      <c r="I10" s="304"/>
      <c r="J10" s="305"/>
      <c r="K10" s="304"/>
      <c r="L10" s="305"/>
      <c r="M10" s="304"/>
      <c r="N10" s="305"/>
      <c r="O10" s="304"/>
      <c r="P10" s="305"/>
      <c r="Q10" s="304"/>
      <c r="R10" s="305"/>
      <c r="S10" s="306"/>
      <c r="T10" s="307"/>
      <c r="U10" s="306"/>
      <c r="V10" s="308"/>
      <c r="W10" s="306"/>
      <c r="X10" s="308"/>
      <c r="Y10" s="308"/>
      <c r="Z10" s="308"/>
    </row>
    <row r="11" spans="1:28" s="277" customFormat="1" ht="15" hidden="1" customHeight="1" x14ac:dyDescent="0.15">
      <c r="A11" s="309"/>
      <c r="B11" s="310"/>
      <c r="C11" s="311"/>
      <c r="D11" s="312"/>
      <c r="E11" s="312"/>
      <c r="F11" s="312"/>
      <c r="G11" s="304">
        <v>1</v>
      </c>
      <c r="H11" s="305">
        <v>14916.36</v>
      </c>
      <c r="I11" s="304"/>
      <c r="J11" s="305">
        <v>0</v>
      </c>
      <c r="K11" s="304"/>
      <c r="L11" s="305">
        <v>0</v>
      </c>
      <c r="M11" s="304"/>
      <c r="N11" s="305">
        <v>0</v>
      </c>
      <c r="O11" s="304"/>
      <c r="P11" s="305">
        <v>0</v>
      </c>
      <c r="Q11" s="304"/>
      <c r="R11" s="305">
        <v>0</v>
      </c>
      <c r="S11" s="306"/>
      <c r="T11" s="307"/>
      <c r="U11" s="306"/>
      <c r="V11" s="308"/>
      <c r="W11" s="306"/>
      <c r="X11" s="308"/>
      <c r="Y11" s="308"/>
      <c r="Z11" s="308"/>
    </row>
    <row r="12" spans="1:28" s="277" customFormat="1" ht="6.95" hidden="1" customHeight="1" x14ac:dyDescent="0.15">
      <c r="A12" s="313"/>
      <c r="B12" s="314"/>
      <c r="C12" s="315"/>
      <c r="D12" s="314"/>
      <c r="E12" s="314"/>
      <c r="F12" s="314"/>
      <c r="G12" s="315"/>
      <c r="H12" s="314"/>
      <c r="I12" s="315"/>
      <c r="J12" s="314"/>
      <c r="K12" s="315"/>
      <c r="L12" s="316"/>
      <c r="M12" s="315"/>
      <c r="N12" s="316"/>
      <c r="O12" s="315"/>
      <c r="P12" s="314"/>
      <c r="Q12" s="315"/>
      <c r="R12" s="316"/>
      <c r="S12" s="317"/>
      <c r="T12" s="318"/>
      <c r="U12" s="317"/>
      <c r="V12" s="319"/>
      <c r="W12" s="317"/>
      <c r="X12" s="319"/>
      <c r="Y12" s="319"/>
      <c r="Z12" s="319"/>
    </row>
    <row r="13" spans="1:28" s="277" customFormat="1" ht="5.0999999999999996" hidden="1" customHeight="1" x14ac:dyDescent="0.15">
      <c r="A13" s="300" t="s">
        <v>76</v>
      </c>
      <c r="B13" s="301" t="s">
        <v>77</v>
      </c>
      <c r="C13" s="302">
        <v>1.47E-2</v>
      </c>
      <c r="D13" s="303">
        <v>12000.94</v>
      </c>
      <c r="E13" s="303"/>
      <c r="F13" s="303"/>
      <c r="G13" s="304"/>
      <c r="H13" s="305"/>
      <c r="I13" s="304"/>
      <c r="J13" s="305"/>
      <c r="K13" s="304"/>
      <c r="L13" s="305"/>
      <c r="M13" s="304"/>
      <c r="N13" s="305"/>
      <c r="O13" s="304"/>
      <c r="P13" s="305"/>
      <c r="Q13" s="304"/>
      <c r="R13" s="305"/>
      <c r="S13" s="306"/>
      <c r="T13" s="307"/>
      <c r="U13" s="306"/>
      <c r="V13" s="308"/>
      <c r="W13" s="306"/>
      <c r="X13" s="308"/>
      <c r="Y13" s="308"/>
      <c r="Z13" s="308"/>
    </row>
    <row r="14" spans="1:28" s="277" customFormat="1" ht="15" hidden="1" customHeight="1" x14ac:dyDescent="0.15">
      <c r="A14" s="309"/>
      <c r="B14" s="310"/>
      <c r="C14" s="311"/>
      <c r="D14" s="312"/>
      <c r="E14" s="312"/>
      <c r="F14" s="312"/>
      <c r="G14" s="304">
        <v>0.5</v>
      </c>
      <c r="H14" s="305">
        <v>6000.47</v>
      </c>
      <c r="I14" s="304">
        <v>0.5</v>
      </c>
      <c r="J14" s="305">
        <v>6000.47</v>
      </c>
      <c r="K14" s="304"/>
      <c r="L14" s="305">
        <v>0</v>
      </c>
      <c r="M14" s="304"/>
      <c r="N14" s="305">
        <v>0</v>
      </c>
      <c r="O14" s="304"/>
      <c r="P14" s="305">
        <v>0</v>
      </c>
      <c r="Q14" s="304"/>
      <c r="R14" s="305">
        <v>0</v>
      </c>
      <c r="S14" s="306"/>
      <c r="T14" s="307"/>
      <c r="U14" s="306"/>
      <c r="V14" s="308"/>
      <c r="W14" s="306"/>
      <c r="X14" s="308"/>
      <c r="Y14" s="308"/>
      <c r="Z14" s="308"/>
    </row>
    <row r="15" spans="1:28" s="277" customFormat="1" ht="6.95" hidden="1" customHeight="1" x14ac:dyDescent="0.15">
      <c r="A15" s="313"/>
      <c r="B15" s="314"/>
      <c r="C15" s="315"/>
      <c r="D15" s="314"/>
      <c r="E15" s="314"/>
      <c r="F15" s="314"/>
      <c r="G15" s="315"/>
      <c r="H15" s="314"/>
      <c r="I15" s="315"/>
      <c r="J15" s="314"/>
      <c r="K15" s="315"/>
      <c r="L15" s="316"/>
      <c r="M15" s="315"/>
      <c r="N15" s="316"/>
      <c r="O15" s="315"/>
      <c r="P15" s="314"/>
      <c r="Q15" s="315"/>
      <c r="R15" s="316"/>
      <c r="S15" s="317"/>
      <c r="T15" s="318"/>
      <c r="U15" s="317"/>
      <c r="V15" s="319"/>
      <c r="W15" s="317"/>
      <c r="X15" s="319"/>
      <c r="Y15" s="319"/>
      <c r="Z15" s="319"/>
    </row>
    <row r="16" spans="1:28" s="277" customFormat="1" ht="5.0999999999999996" hidden="1" customHeight="1" x14ac:dyDescent="0.15">
      <c r="A16" s="300" t="s">
        <v>78</v>
      </c>
      <c r="B16" s="301" t="s">
        <v>79</v>
      </c>
      <c r="C16" s="302">
        <v>0.17069999999999999</v>
      </c>
      <c r="D16" s="303">
        <v>139317.47</v>
      </c>
      <c r="E16" s="303"/>
      <c r="F16" s="303"/>
      <c r="G16" s="304"/>
      <c r="H16" s="305"/>
      <c r="I16" s="304"/>
      <c r="J16" s="305"/>
      <c r="K16" s="304"/>
      <c r="L16" s="305"/>
      <c r="M16" s="304"/>
      <c r="N16" s="305"/>
      <c r="O16" s="304"/>
      <c r="P16" s="305"/>
      <c r="Q16" s="304"/>
      <c r="R16" s="305"/>
      <c r="S16" s="306"/>
      <c r="T16" s="307"/>
      <c r="U16" s="306"/>
      <c r="V16" s="308"/>
      <c r="W16" s="306"/>
      <c r="X16" s="308"/>
      <c r="Y16" s="308"/>
      <c r="Z16" s="308"/>
    </row>
    <row r="17" spans="1:26" s="277" customFormat="1" ht="15" hidden="1" customHeight="1" x14ac:dyDescent="0.15">
      <c r="A17" s="309"/>
      <c r="B17" s="310"/>
      <c r="C17" s="311"/>
      <c r="D17" s="312"/>
      <c r="E17" s="312"/>
      <c r="F17" s="312"/>
      <c r="G17" s="304">
        <v>0.3</v>
      </c>
      <c r="H17" s="305">
        <v>41795.24</v>
      </c>
      <c r="I17" s="304">
        <v>0.4</v>
      </c>
      <c r="J17" s="305">
        <v>55726.99</v>
      </c>
      <c r="K17" s="304"/>
      <c r="L17" s="305">
        <v>0</v>
      </c>
      <c r="M17" s="304"/>
      <c r="N17" s="305">
        <v>0</v>
      </c>
      <c r="O17" s="304">
        <v>0.3</v>
      </c>
      <c r="P17" s="305">
        <v>41795.24</v>
      </c>
      <c r="Q17" s="304"/>
      <c r="R17" s="305">
        <v>0</v>
      </c>
      <c r="S17" s="306"/>
      <c r="T17" s="307"/>
      <c r="U17" s="306"/>
      <c r="V17" s="308"/>
      <c r="W17" s="306"/>
      <c r="X17" s="308"/>
      <c r="Y17" s="308"/>
      <c r="Z17" s="308"/>
    </row>
    <row r="18" spans="1:26" s="277" customFormat="1" ht="6.95" hidden="1" customHeight="1" x14ac:dyDescent="0.15">
      <c r="A18" s="313"/>
      <c r="B18" s="314"/>
      <c r="C18" s="315"/>
      <c r="D18" s="314"/>
      <c r="E18" s="314"/>
      <c r="F18" s="314"/>
      <c r="G18" s="315"/>
      <c r="H18" s="314"/>
      <c r="I18" s="315"/>
      <c r="J18" s="314"/>
      <c r="K18" s="315"/>
      <c r="L18" s="316"/>
      <c r="M18" s="315"/>
      <c r="N18" s="316"/>
      <c r="O18" s="315"/>
      <c r="P18" s="314"/>
      <c r="Q18" s="315"/>
      <c r="R18" s="316"/>
      <c r="S18" s="317"/>
      <c r="T18" s="318"/>
      <c r="U18" s="317"/>
      <c r="V18" s="319"/>
      <c r="W18" s="317"/>
      <c r="X18" s="319"/>
      <c r="Y18" s="319"/>
      <c r="Z18" s="319"/>
    </row>
    <row r="19" spans="1:26" s="277" customFormat="1" ht="5.0999999999999996" hidden="1" customHeight="1" x14ac:dyDescent="0.15">
      <c r="A19" s="300" t="s">
        <v>80</v>
      </c>
      <c r="B19" s="301" t="s">
        <v>81</v>
      </c>
      <c r="C19" s="302">
        <v>0.2074</v>
      </c>
      <c r="D19" s="303">
        <v>169254.28</v>
      </c>
      <c r="E19" s="303"/>
      <c r="F19" s="303"/>
      <c r="G19" s="304"/>
      <c r="H19" s="305"/>
      <c r="I19" s="320"/>
      <c r="J19" s="305"/>
      <c r="K19" s="304"/>
      <c r="L19" s="305"/>
      <c r="M19" s="304"/>
      <c r="N19" s="305"/>
      <c r="O19" s="304"/>
      <c r="P19" s="305"/>
      <c r="Q19" s="304"/>
      <c r="R19" s="305"/>
      <c r="S19" s="306"/>
      <c r="T19" s="307"/>
      <c r="U19" s="306"/>
      <c r="V19" s="308"/>
      <c r="W19" s="306"/>
      <c r="X19" s="308"/>
      <c r="Y19" s="308"/>
      <c r="Z19" s="308"/>
    </row>
    <row r="20" spans="1:26" s="277" customFormat="1" ht="15" hidden="1" customHeight="1" x14ac:dyDescent="0.15">
      <c r="A20" s="309"/>
      <c r="B20" s="310"/>
      <c r="C20" s="321"/>
      <c r="D20" s="312"/>
      <c r="E20" s="312"/>
      <c r="F20" s="312"/>
      <c r="G20" s="304"/>
      <c r="H20" s="305">
        <v>0</v>
      </c>
      <c r="I20" s="304">
        <v>0.2</v>
      </c>
      <c r="J20" s="305">
        <v>33850.86</v>
      </c>
      <c r="K20" s="304">
        <v>0.4</v>
      </c>
      <c r="L20" s="305">
        <v>67701.710000000006</v>
      </c>
      <c r="M20" s="304">
        <v>0.4</v>
      </c>
      <c r="N20" s="305">
        <v>67701.710000000006</v>
      </c>
      <c r="O20" s="304">
        <v>0.3</v>
      </c>
      <c r="P20" s="305">
        <v>50776.28</v>
      </c>
      <c r="Q20" s="304">
        <v>0.4</v>
      </c>
      <c r="R20" s="305">
        <v>67701.710000000006</v>
      </c>
      <c r="S20" s="306"/>
      <c r="T20" s="307"/>
      <c r="U20" s="306"/>
      <c r="V20" s="308"/>
      <c r="W20" s="306"/>
      <c r="X20" s="308"/>
      <c r="Y20" s="308"/>
      <c r="Z20" s="308"/>
    </row>
    <row r="21" spans="1:26" s="277" customFormat="1" ht="6.95" hidden="1" customHeight="1" x14ac:dyDescent="0.15">
      <c r="A21" s="313"/>
      <c r="B21" s="314"/>
      <c r="C21" s="315"/>
      <c r="D21" s="314"/>
      <c r="E21" s="314"/>
      <c r="F21" s="314"/>
      <c r="G21" s="315"/>
      <c r="H21" s="314"/>
      <c r="I21" s="315"/>
      <c r="J21" s="314"/>
      <c r="K21" s="315"/>
      <c r="L21" s="316"/>
      <c r="M21" s="315"/>
      <c r="N21" s="316"/>
      <c r="O21" s="315"/>
      <c r="P21" s="314"/>
      <c r="Q21" s="315"/>
      <c r="R21" s="316"/>
      <c r="S21" s="317"/>
      <c r="T21" s="318"/>
      <c r="U21" s="317"/>
      <c r="V21" s="319"/>
      <c r="W21" s="317"/>
      <c r="X21" s="319"/>
      <c r="Y21" s="319"/>
      <c r="Z21" s="319"/>
    </row>
    <row r="22" spans="1:26" s="277" customFormat="1" ht="5.0999999999999996" hidden="1" customHeight="1" x14ac:dyDescent="0.15">
      <c r="A22" s="300" t="s">
        <v>82</v>
      </c>
      <c r="B22" s="301" t="s">
        <v>83</v>
      </c>
      <c r="C22" s="302">
        <v>5.9799999999999999E-2</v>
      </c>
      <c r="D22" s="303">
        <v>48793.08</v>
      </c>
      <c r="E22" s="303"/>
      <c r="F22" s="303"/>
      <c r="G22" s="304"/>
      <c r="H22" s="305"/>
      <c r="I22" s="320"/>
      <c r="J22" s="305"/>
      <c r="K22" s="304"/>
      <c r="L22" s="305"/>
      <c r="M22" s="304"/>
      <c r="N22" s="305"/>
      <c r="O22" s="320"/>
      <c r="P22" s="305"/>
      <c r="Q22" s="304"/>
      <c r="R22" s="305"/>
      <c r="S22" s="306"/>
      <c r="T22" s="307"/>
      <c r="U22" s="306"/>
      <c r="V22" s="308"/>
      <c r="W22" s="306"/>
      <c r="X22" s="308"/>
      <c r="Y22" s="308"/>
      <c r="Z22" s="308"/>
    </row>
    <row r="23" spans="1:26" s="277" customFormat="1" ht="15" hidden="1" customHeight="1" x14ac:dyDescent="0.15">
      <c r="A23" s="309"/>
      <c r="B23" s="310"/>
      <c r="C23" s="321"/>
      <c r="D23" s="312"/>
      <c r="E23" s="312"/>
      <c r="F23" s="312"/>
      <c r="G23" s="304"/>
      <c r="H23" s="305"/>
      <c r="I23" s="304"/>
      <c r="J23" s="305">
        <v>0</v>
      </c>
      <c r="K23" s="304">
        <v>0.35</v>
      </c>
      <c r="L23" s="305">
        <v>17077.580000000002</v>
      </c>
      <c r="M23" s="304">
        <v>0.35</v>
      </c>
      <c r="N23" s="305">
        <v>17077.580000000002</v>
      </c>
      <c r="O23" s="304"/>
      <c r="P23" s="305">
        <v>0</v>
      </c>
      <c r="Q23" s="304">
        <v>0.35</v>
      </c>
      <c r="R23" s="305">
        <v>17077.580000000002</v>
      </c>
      <c r="S23" s="306"/>
      <c r="T23" s="307"/>
      <c r="U23" s="306"/>
      <c r="V23" s="308"/>
      <c r="W23" s="306"/>
      <c r="X23" s="308"/>
      <c r="Y23" s="308"/>
      <c r="Z23" s="308"/>
    </row>
    <row r="24" spans="1:26" s="277" customFormat="1" ht="6.95" hidden="1" customHeight="1" x14ac:dyDescent="0.15">
      <c r="A24" s="313"/>
      <c r="B24" s="314"/>
      <c r="C24" s="315"/>
      <c r="D24" s="314"/>
      <c r="E24" s="314"/>
      <c r="F24" s="314"/>
      <c r="G24" s="315"/>
      <c r="H24" s="314"/>
      <c r="I24" s="315"/>
      <c r="J24" s="314"/>
      <c r="K24" s="315"/>
      <c r="L24" s="316"/>
      <c r="M24" s="315"/>
      <c r="N24" s="316"/>
      <c r="O24" s="315"/>
      <c r="P24" s="314"/>
      <c r="Q24" s="315"/>
      <c r="R24" s="316"/>
      <c r="S24" s="317"/>
      <c r="T24" s="318"/>
      <c r="U24" s="317"/>
      <c r="V24" s="319"/>
      <c r="W24" s="317"/>
      <c r="X24" s="319"/>
      <c r="Y24" s="319"/>
      <c r="Z24" s="319"/>
    </row>
    <row r="25" spans="1:26" s="277" customFormat="1" ht="5.0999999999999996" hidden="1" customHeight="1" x14ac:dyDescent="0.15">
      <c r="A25" s="300" t="s">
        <v>84</v>
      </c>
      <c r="B25" s="301" t="s">
        <v>85</v>
      </c>
      <c r="C25" s="302">
        <v>4.36E-2</v>
      </c>
      <c r="D25" s="303">
        <v>35598.9</v>
      </c>
      <c r="E25" s="303"/>
      <c r="F25" s="303"/>
      <c r="G25" s="304"/>
      <c r="H25" s="305"/>
      <c r="I25" s="304"/>
      <c r="J25" s="305"/>
      <c r="K25" s="304"/>
      <c r="L25" s="305"/>
      <c r="M25" s="304"/>
      <c r="N25" s="305"/>
      <c r="O25" s="320"/>
      <c r="P25" s="305"/>
      <c r="Q25" s="304"/>
      <c r="R25" s="305"/>
      <c r="S25" s="306"/>
      <c r="T25" s="307"/>
      <c r="U25" s="306"/>
      <c r="V25" s="308"/>
      <c r="W25" s="306"/>
      <c r="X25" s="308"/>
      <c r="Y25" s="308"/>
      <c r="Z25" s="308"/>
    </row>
    <row r="26" spans="1:26" s="277" customFormat="1" ht="15" hidden="1" customHeight="1" x14ac:dyDescent="0.15">
      <c r="A26" s="309"/>
      <c r="B26" s="310"/>
      <c r="C26" s="321"/>
      <c r="D26" s="312"/>
      <c r="E26" s="312"/>
      <c r="F26" s="312"/>
      <c r="G26" s="304"/>
      <c r="H26" s="305"/>
      <c r="I26" s="304"/>
      <c r="J26" s="305">
        <v>0</v>
      </c>
      <c r="K26" s="304"/>
      <c r="L26" s="305">
        <v>0</v>
      </c>
      <c r="M26" s="304"/>
      <c r="N26" s="305">
        <v>0</v>
      </c>
      <c r="O26" s="304"/>
      <c r="P26" s="305">
        <v>0</v>
      </c>
      <c r="Q26" s="304"/>
      <c r="R26" s="305">
        <v>0</v>
      </c>
      <c r="S26" s="306"/>
      <c r="T26" s="307"/>
      <c r="U26" s="306"/>
      <c r="V26" s="308"/>
      <c r="W26" s="306"/>
      <c r="X26" s="308"/>
      <c r="Y26" s="308"/>
      <c r="Z26" s="308"/>
    </row>
    <row r="27" spans="1:26" s="277" customFormat="1" ht="6.95" hidden="1" customHeight="1" x14ac:dyDescent="0.15">
      <c r="A27" s="313"/>
      <c r="B27" s="314"/>
      <c r="C27" s="315"/>
      <c r="D27" s="314"/>
      <c r="E27" s="314"/>
      <c r="F27" s="314"/>
      <c r="G27" s="315"/>
      <c r="H27" s="314"/>
      <c r="I27" s="315"/>
      <c r="J27" s="314"/>
      <c r="K27" s="315"/>
      <c r="L27" s="316"/>
      <c r="M27" s="315"/>
      <c r="N27" s="316"/>
      <c r="O27" s="315"/>
      <c r="P27" s="314"/>
      <c r="Q27" s="315"/>
      <c r="R27" s="316"/>
      <c r="S27" s="317"/>
      <c r="T27" s="318"/>
      <c r="U27" s="317"/>
      <c r="V27" s="319"/>
      <c r="W27" s="317"/>
      <c r="X27" s="319"/>
      <c r="Y27" s="319"/>
      <c r="Z27" s="319"/>
    </row>
    <row r="28" spans="1:26" s="277" customFormat="1" ht="5.0999999999999996" hidden="1" customHeight="1" x14ac:dyDescent="0.15">
      <c r="A28" s="300" t="s">
        <v>86</v>
      </c>
      <c r="B28" s="301" t="s">
        <v>87</v>
      </c>
      <c r="C28" s="302">
        <v>6.5199999999999994E-2</v>
      </c>
      <c r="D28" s="303">
        <v>53202.12</v>
      </c>
      <c r="E28" s="303"/>
      <c r="F28" s="303"/>
      <c r="G28" s="304"/>
      <c r="H28" s="305"/>
      <c r="I28" s="304"/>
      <c r="J28" s="305"/>
      <c r="K28" s="304"/>
      <c r="L28" s="305"/>
      <c r="M28" s="304"/>
      <c r="N28" s="305"/>
      <c r="O28" s="320"/>
      <c r="P28" s="305"/>
      <c r="Q28" s="304"/>
      <c r="R28" s="305"/>
      <c r="S28" s="306"/>
      <c r="T28" s="307"/>
      <c r="U28" s="306"/>
      <c r="V28" s="308"/>
      <c r="W28" s="306"/>
      <c r="X28" s="308"/>
      <c r="Y28" s="308"/>
      <c r="Z28" s="308"/>
    </row>
    <row r="29" spans="1:26" s="277" customFormat="1" ht="15" hidden="1" customHeight="1" x14ac:dyDescent="0.15">
      <c r="A29" s="309"/>
      <c r="B29" s="310"/>
      <c r="C29" s="321"/>
      <c r="D29" s="312"/>
      <c r="E29" s="312"/>
      <c r="F29" s="312"/>
      <c r="G29" s="304"/>
      <c r="H29" s="305"/>
      <c r="I29" s="304"/>
      <c r="J29" s="305"/>
      <c r="K29" s="304"/>
      <c r="L29" s="305">
        <v>0</v>
      </c>
      <c r="M29" s="304"/>
      <c r="N29" s="305">
        <v>0</v>
      </c>
      <c r="O29" s="304"/>
      <c r="P29" s="305">
        <v>0</v>
      </c>
      <c r="Q29" s="304"/>
      <c r="R29" s="305">
        <v>0</v>
      </c>
      <c r="S29" s="306"/>
      <c r="T29" s="307"/>
      <c r="U29" s="306"/>
      <c r="V29" s="308"/>
      <c r="W29" s="306"/>
      <c r="X29" s="308"/>
      <c r="Y29" s="308"/>
      <c r="Z29" s="308"/>
    </row>
    <row r="30" spans="1:26" s="277" customFormat="1" ht="6.95" hidden="1" customHeight="1" x14ac:dyDescent="0.15">
      <c r="A30" s="313"/>
      <c r="B30" s="314"/>
      <c r="C30" s="315"/>
      <c r="D30" s="314"/>
      <c r="E30" s="314"/>
      <c r="F30" s="314"/>
      <c r="G30" s="315"/>
      <c r="H30" s="314"/>
      <c r="I30" s="315"/>
      <c r="J30" s="314"/>
      <c r="K30" s="315"/>
      <c r="L30" s="316"/>
      <c r="M30" s="315"/>
      <c r="N30" s="316"/>
      <c r="O30" s="315"/>
      <c r="P30" s="314"/>
      <c r="Q30" s="315"/>
      <c r="R30" s="316"/>
      <c r="S30" s="317"/>
      <c r="T30" s="318"/>
      <c r="U30" s="317"/>
      <c r="V30" s="319"/>
      <c r="W30" s="317"/>
      <c r="X30" s="319"/>
      <c r="Y30" s="319"/>
      <c r="Z30" s="319"/>
    </row>
    <row r="31" spans="1:26" s="277" customFormat="1" ht="5.0999999999999996" hidden="1" customHeight="1" x14ac:dyDescent="0.15">
      <c r="A31" s="300" t="s">
        <v>88</v>
      </c>
      <c r="B31" s="301" t="s">
        <v>89</v>
      </c>
      <c r="C31" s="302">
        <v>8.8300000000000003E-2</v>
      </c>
      <c r="D31" s="303">
        <v>72108.08</v>
      </c>
      <c r="E31" s="303"/>
      <c r="F31" s="303"/>
      <c r="G31" s="304"/>
      <c r="H31" s="305"/>
      <c r="I31" s="320"/>
      <c r="J31" s="305"/>
      <c r="K31" s="320"/>
      <c r="L31" s="305"/>
      <c r="M31" s="320"/>
      <c r="N31" s="305"/>
      <c r="O31" s="320"/>
      <c r="P31" s="305"/>
      <c r="Q31" s="320"/>
      <c r="R31" s="305"/>
      <c r="S31" s="306"/>
      <c r="T31" s="307"/>
      <c r="U31" s="306"/>
      <c r="V31" s="308"/>
      <c r="W31" s="306"/>
      <c r="X31" s="308"/>
      <c r="Y31" s="308"/>
      <c r="Z31" s="308"/>
    </row>
    <row r="32" spans="1:26" s="277" customFormat="1" ht="15" hidden="1" customHeight="1" x14ac:dyDescent="0.15">
      <c r="A32" s="309"/>
      <c r="B32" s="310"/>
      <c r="C32" s="321"/>
      <c r="D32" s="312"/>
      <c r="E32" s="312"/>
      <c r="F32" s="312"/>
      <c r="G32" s="304"/>
      <c r="H32" s="305">
        <v>0</v>
      </c>
      <c r="I32" s="304"/>
      <c r="J32" s="305">
        <v>0</v>
      </c>
      <c r="K32" s="304"/>
      <c r="L32" s="305">
        <v>0</v>
      </c>
      <c r="M32" s="304"/>
      <c r="N32" s="305">
        <v>0</v>
      </c>
      <c r="O32" s="304"/>
      <c r="P32" s="305">
        <v>0</v>
      </c>
      <c r="Q32" s="304"/>
      <c r="R32" s="305">
        <v>0</v>
      </c>
      <c r="S32" s="306"/>
      <c r="T32" s="307"/>
      <c r="U32" s="306"/>
      <c r="V32" s="308"/>
      <c r="W32" s="306"/>
      <c r="X32" s="308"/>
      <c r="Y32" s="308"/>
      <c r="Z32" s="308"/>
    </row>
    <row r="33" spans="1:26" s="277" customFormat="1" ht="6.95" hidden="1" customHeight="1" x14ac:dyDescent="0.15">
      <c r="A33" s="313"/>
      <c r="B33" s="314"/>
      <c r="C33" s="315"/>
      <c r="D33" s="314"/>
      <c r="E33" s="314"/>
      <c r="F33" s="314"/>
      <c r="G33" s="315"/>
      <c r="H33" s="314"/>
      <c r="I33" s="315"/>
      <c r="J33" s="314"/>
      <c r="K33" s="315"/>
      <c r="L33" s="316"/>
      <c r="M33" s="315"/>
      <c r="N33" s="316"/>
      <c r="O33" s="315"/>
      <c r="P33" s="314"/>
      <c r="Q33" s="315"/>
      <c r="R33" s="316"/>
      <c r="S33" s="317"/>
      <c r="T33" s="318"/>
      <c r="U33" s="317"/>
      <c r="V33" s="319"/>
      <c r="W33" s="317"/>
      <c r="X33" s="319"/>
      <c r="Y33" s="319"/>
      <c r="Z33" s="319"/>
    </row>
    <row r="34" spans="1:26" s="277" customFormat="1" ht="5.0999999999999996" hidden="1" customHeight="1" x14ac:dyDescent="0.15">
      <c r="A34" s="300" t="s">
        <v>90</v>
      </c>
      <c r="B34" s="301" t="s">
        <v>91</v>
      </c>
      <c r="C34" s="302">
        <v>0.13350000000000001</v>
      </c>
      <c r="D34" s="303">
        <v>108923.98</v>
      </c>
      <c r="E34" s="303"/>
      <c r="F34" s="303"/>
      <c r="G34" s="304"/>
      <c r="H34" s="305"/>
      <c r="I34" s="304"/>
      <c r="J34" s="305"/>
      <c r="K34" s="320"/>
      <c r="L34" s="305"/>
      <c r="M34" s="320"/>
      <c r="N34" s="305"/>
      <c r="O34" s="304"/>
      <c r="P34" s="305"/>
      <c r="Q34" s="320"/>
      <c r="R34" s="305"/>
      <c r="S34" s="306"/>
      <c r="T34" s="307"/>
      <c r="U34" s="306"/>
      <c r="V34" s="308"/>
      <c r="W34" s="306"/>
      <c r="X34" s="308"/>
      <c r="Y34" s="308"/>
      <c r="Z34" s="308"/>
    </row>
    <row r="35" spans="1:26" s="277" customFormat="1" ht="15" hidden="1" customHeight="1" x14ac:dyDescent="0.15">
      <c r="A35" s="309"/>
      <c r="B35" s="310"/>
      <c r="C35" s="321"/>
      <c r="D35" s="312"/>
      <c r="E35" s="312"/>
      <c r="F35" s="312"/>
      <c r="G35" s="304"/>
      <c r="H35" s="305"/>
      <c r="I35" s="304"/>
      <c r="J35" s="305">
        <v>0</v>
      </c>
      <c r="K35" s="304"/>
      <c r="L35" s="305">
        <v>0</v>
      </c>
      <c r="M35" s="304"/>
      <c r="N35" s="305">
        <v>0</v>
      </c>
      <c r="O35" s="304"/>
      <c r="P35" s="305">
        <v>0</v>
      </c>
      <c r="Q35" s="304"/>
      <c r="R35" s="305">
        <v>0</v>
      </c>
      <c r="S35" s="306"/>
      <c r="T35" s="307"/>
      <c r="U35" s="306"/>
      <c r="V35" s="308"/>
      <c r="W35" s="306"/>
      <c r="X35" s="308"/>
      <c r="Y35" s="308"/>
      <c r="Z35" s="308"/>
    </row>
    <row r="36" spans="1:26" s="277" customFormat="1" ht="6.95" hidden="1" customHeight="1" x14ac:dyDescent="0.15">
      <c r="A36" s="313"/>
      <c r="B36" s="314"/>
      <c r="C36" s="315"/>
      <c r="D36" s="314"/>
      <c r="E36" s="314"/>
      <c r="F36" s="314"/>
      <c r="G36" s="315"/>
      <c r="H36" s="314"/>
      <c r="I36" s="315"/>
      <c r="J36" s="314"/>
      <c r="K36" s="315"/>
      <c r="L36" s="316"/>
      <c r="M36" s="315"/>
      <c r="N36" s="316"/>
      <c r="O36" s="315"/>
      <c r="P36" s="314"/>
      <c r="Q36" s="315"/>
      <c r="R36" s="316"/>
      <c r="S36" s="317"/>
      <c r="T36" s="318"/>
      <c r="U36" s="317"/>
      <c r="V36" s="319"/>
      <c r="W36" s="317"/>
      <c r="X36" s="319"/>
      <c r="Y36" s="319"/>
      <c r="Z36" s="319"/>
    </row>
    <row r="37" spans="1:26" s="277" customFormat="1" ht="5.0999999999999996" hidden="1" customHeight="1" x14ac:dyDescent="0.15">
      <c r="A37" s="300" t="s">
        <v>35</v>
      </c>
      <c r="B37" s="301" t="s">
        <v>92</v>
      </c>
      <c r="C37" s="302">
        <v>9.9699999999999997E-2</v>
      </c>
      <c r="D37" s="303">
        <v>81391.570000000007</v>
      </c>
      <c r="E37" s="303"/>
      <c r="F37" s="303"/>
      <c r="G37" s="304"/>
      <c r="H37" s="305"/>
      <c r="I37" s="304"/>
      <c r="J37" s="305"/>
      <c r="K37" s="304"/>
      <c r="L37" s="305"/>
      <c r="M37" s="304"/>
      <c r="N37" s="305"/>
      <c r="O37" s="304"/>
      <c r="P37" s="305"/>
      <c r="Q37" s="304"/>
      <c r="R37" s="305"/>
      <c r="S37" s="306"/>
      <c r="T37" s="307"/>
      <c r="U37" s="306"/>
      <c r="V37" s="308"/>
      <c r="W37" s="306"/>
      <c r="X37" s="308"/>
      <c r="Y37" s="308"/>
      <c r="Z37" s="308"/>
    </row>
    <row r="38" spans="1:26" s="277" customFormat="1" ht="16.5" hidden="1" customHeight="1" x14ac:dyDescent="0.15">
      <c r="A38" s="309"/>
      <c r="B38" s="310"/>
      <c r="C38" s="321"/>
      <c r="D38" s="312"/>
      <c r="E38" s="312"/>
      <c r="F38" s="312"/>
      <c r="G38" s="304"/>
      <c r="H38" s="305">
        <v>0</v>
      </c>
      <c r="I38" s="304"/>
      <c r="J38" s="305">
        <v>0</v>
      </c>
      <c r="K38" s="304"/>
      <c r="L38" s="305">
        <v>0</v>
      </c>
      <c r="M38" s="304"/>
      <c r="N38" s="305">
        <v>0</v>
      </c>
      <c r="O38" s="304"/>
      <c r="P38" s="305">
        <v>0</v>
      </c>
      <c r="Q38" s="304"/>
      <c r="R38" s="305">
        <v>0</v>
      </c>
      <c r="S38" s="306"/>
      <c r="T38" s="307"/>
      <c r="U38" s="306"/>
      <c r="V38" s="308"/>
      <c r="W38" s="306"/>
      <c r="X38" s="308"/>
      <c r="Y38" s="308"/>
      <c r="Z38" s="308"/>
    </row>
    <row r="39" spans="1:26" s="277" customFormat="1" ht="6.95" hidden="1" customHeight="1" x14ac:dyDescent="0.15">
      <c r="A39" s="313"/>
      <c r="B39" s="314"/>
      <c r="C39" s="315"/>
      <c r="D39" s="314"/>
      <c r="E39" s="314"/>
      <c r="F39" s="314"/>
      <c r="G39" s="315"/>
      <c r="H39" s="314"/>
      <c r="I39" s="315"/>
      <c r="J39" s="314"/>
      <c r="K39" s="315"/>
      <c r="L39" s="316"/>
      <c r="M39" s="315"/>
      <c r="N39" s="316"/>
      <c r="O39" s="315"/>
      <c r="P39" s="314"/>
      <c r="Q39" s="315"/>
      <c r="R39" s="316"/>
      <c r="S39" s="317"/>
      <c r="T39" s="318"/>
      <c r="U39" s="317"/>
      <c r="V39" s="319"/>
      <c r="W39" s="317"/>
      <c r="X39" s="319"/>
      <c r="Y39" s="319"/>
      <c r="Z39" s="319"/>
    </row>
    <row r="40" spans="1:26" s="277" customFormat="1" ht="5.0999999999999996" hidden="1" customHeight="1" x14ac:dyDescent="0.15">
      <c r="A40" s="300" t="s">
        <v>24</v>
      </c>
      <c r="B40" s="301" t="s">
        <v>93</v>
      </c>
      <c r="C40" s="302">
        <v>5.79E-2</v>
      </c>
      <c r="D40" s="303">
        <v>47253.02</v>
      </c>
      <c r="E40" s="303"/>
      <c r="F40" s="303"/>
      <c r="G40" s="304"/>
      <c r="H40" s="305"/>
      <c r="I40" s="304"/>
      <c r="J40" s="305"/>
      <c r="K40" s="304"/>
      <c r="L40" s="305"/>
      <c r="M40" s="304"/>
      <c r="N40" s="305"/>
      <c r="O40" s="304"/>
      <c r="P40" s="305"/>
      <c r="Q40" s="304"/>
      <c r="R40" s="305"/>
      <c r="S40" s="306"/>
      <c r="T40" s="307"/>
      <c r="U40" s="306"/>
      <c r="V40" s="308"/>
      <c r="W40" s="306"/>
      <c r="X40" s="308"/>
      <c r="Y40" s="308"/>
      <c r="Z40" s="308"/>
    </row>
    <row r="41" spans="1:26" s="277" customFormat="1" ht="15" hidden="1" customHeight="1" x14ac:dyDescent="0.15">
      <c r="A41" s="309"/>
      <c r="B41" s="310"/>
      <c r="C41" s="321"/>
      <c r="D41" s="312"/>
      <c r="E41" s="312"/>
      <c r="F41" s="312"/>
      <c r="G41" s="304"/>
      <c r="H41" s="305">
        <v>0</v>
      </c>
      <c r="I41" s="304"/>
      <c r="J41" s="305">
        <v>0</v>
      </c>
      <c r="K41" s="304"/>
      <c r="L41" s="305">
        <v>0</v>
      </c>
      <c r="M41" s="304"/>
      <c r="N41" s="305">
        <v>0</v>
      </c>
      <c r="O41" s="304"/>
      <c r="P41" s="305">
        <v>0</v>
      </c>
      <c r="Q41" s="304"/>
      <c r="R41" s="305">
        <v>0</v>
      </c>
      <c r="S41" s="306"/>
      <c r="T41" s="307"/>
      <c r="U41" s="306"/>
      <c r="V41" s="308"/>
      <c r="W41" s="306"/>
      <c r="X41" s="308"/>
      <c r="Y41" s="308"/>
      <c r="Z41" s="308"/>
    </row>
    <row r="42" spans="1:26" s="277" customFormat="1" ht="6.95" hidden="1" customHeight="1" x14ac:dyDescent="0.15">
      <c r="A42" s="313"/>
      <c r="B42" s="314"/>
      <c r="C42" s="315"/>
      <c r="D42" s="314"/>
      <c r="E42" s="314"/>
      <c r="F42" s="314"/>
      <c r="G42" s="315"/>
      <c r="H42" s="314"/>
      <c r="I42" s="315"/>
      <c r="J42" s="314"/>
      <c r="K42" s="315"/>
      <c r="L42" s="316"/>
      <c r="M42" s="315"/>
      <c r="N42" s="316"/>
      <c r="O42" s="315"/>
      <c r="P42" s="314"/>
      <c r="Q42" s="315"/>
      <c r="R42" s="316"/>
      <c r="S42" s="317"/>
      <c r="T42" s="318"/>
      <c r="U42" s="317"/>
      <c r="V42" s="319"/>
      <c r="W42" s="317"/>
      <c r="X42" s="319"/>
      <c r="Y42" s="319"/>
      <c r="Z42" s="319"/>
    </row>
    <row r="43" spans="1:26" s="277" customFormat="1" ht="5.0999999999999996" hidden="1" customHeight="1" x14ac:dyDescent="0.15">
      <c r="A43" s="300" t="s">
        <v>94</v>
      </c>
      <c r="B43" s="301" t="s">
        <v>95</v>
      </c>
      <c r="C43" s="302">
        <v>2.8199999999999999E-2</v>
      </c>
      <c r="D43" s="303">
        <v>23022.58</v>
      </c>
      <c r="E43" s="303"/>
      <c r="F43" s="303"/>
      <c r="G43" s="304"/>
      <c r="H43" s="305"/>
      <c r="I43" s="304"/>
      <c r="J43" s="305"/>
      <c r="K43" s="304"/>
      <c r="L43" s="305"/>
      <c r="M43" s="304"/>
      <c r="N43" s="305"/>
      <c r="O43" s="304"/>
      <c r="P43" s="305"/>
      <c r="Q43" s="304"/>
      <c r="R43" s="305"/>
      <c r="S43" s="306"/>
      <c r="T43" s="307"/>
      <c r="U43" s="306"/>
      <c r="V43" s="308"/>
      <c r="W43" s="306"/>
      <c r="X43" s="308"/>
      <c r="Y43" s="308"/>
      <c r="Z43" s="308"/>
    </row>
    <row r="44" spans="1:26" s="277" customFormat="1" ht="15" hidden="1" customHeight="1" x14ac:dyDescent="0.15">
      <c r="A44" s="309"/>
      <c r="B44" s="310"/>
      <c r="C44" s="321"/>
      <c r="D44" s="312"/>
      <c r="E44" s="312"/>
      <c r="F44" s="312"/>
      <c r="G44" s="304"/>
      <c r="H44" s="305"/>
      <c r="I44" s="304"/>
      <c r="J44" s="305"/>
      <c r="K44" s="304"/>
      <c r="L44" s="305">
        <v>0</v>
      </c>
      <c r="M44" s="304"/>
      <c r="N44" s="305">
        <v>0</v>
      </c>
      <c r="O44" s="304"/>
      <c r="P44" s="305">
        <v>0</v>
      </c>
      <c r="Q44" s="304"/>
      <c r="R44" s="305">
        <v>0</v>
      </c>
      <c r="S44" s="306"/>
      <c r="T44" s="307"/>
      <c r="U44" s="306"/>
      <c r="V44" s="308"/>
      <c r="W44" s="306"/>
      <c r="X44" s="308"/>
      <c r="Y44" s="308"/>
      <c r="Z44" s="308"/>
    </row>
    <row r="45" spans="1:26" s="277" customFormat="1" ht="6.95" hidden="1" customHeight="1" x14ac:dyDescent="0.15">
      <c r="A45" s="313"/>
      <c r="B45" s="314"/>
      <c r="C45" s="315"/>
      <c r="D45" s="314"/>
      <c r="E45" s="314"/>
      <c r="F45" s="314"/>
      <c r="G45" s="315"/>
      <c r="H45" s="314"/>
      <c r="I45" s="315"/>
      <c r="J45" s="314"/>
      <c r="K45" s="315"/>
      <c r="L45" s="316"/>
      <c r="M45" s="315"/>
      <c r="N45" s="316"/>
      <c r="O45" s="315"/>
      <c r="P45" s="314"/>
      <c r="Q45" s="315"/>
      <c r="R45" s="316"/>
      <c r="S45" s="317"/>
      <c r="T45" s="318"/>
      <c r="U45" s="317"/>
      <c r="V45" s="319"/>
      <c r="W45" s="317"/>
      <c r="X45" s="319"/>
      <c r="Y45" s="319"/>
      <c r="Z45" s="319"/>
    </row>
    <row r="46" spans="1:26" s="277" customFormat="1" ht="5.0999999999999996" hidden="1" customHeight="1" x14ac:dyDescent="0.15">
      <c r="A46" s="300" t="s">
        <v>27</v>
      </c>
      <c r="B46" s="301" t="s">
        <v>96</v>
      </c>
      <c r="C46" s="302">
        <v>1.2699999999999999E-2</v>
      </c>
      <c r="D46" s="303">
        <v>10390.540000000001</v>
      </c>
      <c r="E46" s="303"/>
      <c r="F46" s="303"/>
      <c r="G46" s="304"/>
      <c r="H46" s="305"/>
      <c r="I46" s="304"/>
      <c r="J46" s="305"/>
      <c r="K46" s="304"/>
      <c r="L46" s="305"/>
      <c r="M46" s="304"/>
      <c r="N46" s="305"/>
      <c r="O46" s="304"/>
      <c r="P46" s="305"/>
      <c r="Q46" s="304"/>
      <c r="R46" s="305"/>
      <c r="S46" s="306"/>
      <c r="T46" s="307"/>
      <c r="U46" s="306"/>
      <c r="V46" s="308"/>
      <c r="W46" s="306"/>
      <c r="X46" s="308"/>
      <c r="Y46" s="308"/>
      <c r="Z46" s="308"/>
    </row>
    <row r="47" spans="1:26" s="277" customFormat="1" ht="15" hidden="1" customHeight="1" x14ac:dyDescent="0.15">
      <c r="A47" s="309"/>
      <c r="B47" s="310"/>
      <c r="C47" s="321"/>
      <c r="D47" s="312"/>
      <c r="E47" s="312"/>
      <c r="F47" s="312"/>
      <c r="G47" s="304"/>
      <c r="H47" s="305"/>
      <c r="I47" s="304"/>
      <c r="J47" s="305"/>
      <c r="K47" s="304"/>
      <c r="L47" s="305">
        <v>0</v>
      </c>
      <c r="M47" s="304"/>
      <c r="N47" s="305">
        <v>0</v>
      </c>
      <c r="O47" s="304"/>
      <c r="P47" s="305"/>
      <c r="Q47" s="304"/>
      <c r="R47" s="305">
        <v>0</v>
      </c>
      <c r="S47" s="306"/>
      <c r="T47" s="307"/>
      <c r="U47" s="306"/>
      <c r="V47" s="308"/>
      <c r="W47" s="306"/>
      <c r="X47" s="308"/>
      <c r="Y47" s="308"/>
      <c r="Z47" s="308"/>
    </row>
    <row r="48" spans="1:26" s="277" customFormat="1" ht="6.95" hidden="1" customHeight="1" x14ac:dyDescent="0.15">
      <c r="A48" s="313"/>
      <c r="B48" s="314"/>
      <c r="C48" s="315"/>
      <c r="D48" s="314"/>
      <c r="E48" s="314"/>
      <c r="F48" s="314"/>
      <c r="G48" s="315"/>
      <c r="H48" s="314"/>
      <c r="I48" s="315"/>
      <c r="J48" s="314"/>
      <c r="K48" s="315"/>
      <c r="L48" s="316"/>
      <c r="M48" s="315"/>
      <c r="N48" s="316"/>
      <c r="O48" s="315"/>
      <c r="P48" s="314"/>
      <c r="Q48" s="315"/>
      <c r="R48" s="316"/>
      <c r="S48" s="317"/>
      <c r="T48" s="318"/>
      <c r="U48" s="317"/>
      <c r="V48" s="319"/>
      <c r="W48" s="317"/>
      <c r="X48" s="319"/>
      <c r="Y48" s="319"/>
      <c r="Z48" s="319"/>
    </row>
    <row r="49" spans="1:28" s="277" customFormat="1" ht="11.25" hidden="1" customHeight="1" x14ac:dyDescent="0.15">
      <c r="A49" s="322" t="s">
        <v>97</v>
      </c>
      <c r="B49" s="284"/>
      <c r="C49" s="323"/>
      <c r="D49" s="324">
        <v>816172.92</v>
      </c>
      <c r="E49" s="324"/>
      <c r="F49" s="324"/>
      <c r="G49" s="325">
        <v>7.6999999999999999E-2</v>
      </c>
      <c r="H49" s="326">
        <v>62712.07</v>
      </c>
      <c r="I49" s="325">
        <v>0.11700000000000001</v>
      </c>
      <c r="J49" s="326">
        <v>95578.32</v>
      </c>
      <c r="K49" s="325">
        <v>0.104</v>
      </c>
      <c r="L49" s="326">
        <v>84779.29</v>
      </c>
      <c r="M49" s="325">
        <v>0.104</v>
      </c>
      <c r="N49" s="326">
        <v>84779.29</v>
      </c>
      <c r="O49" s="325">
        <v>0.113</v>
      </c>
      <c r="P49" s="326">
        <v>92571.520000000004</v>
      </c>
      <c r="Q49" s="325">
        <v>0.104</v>
      </c>
      <c r="R49" s="326">
        <v>84779.29</v>
      </c>
      <c r="S49" s="327"/>
      <c r="T49" s="328"/>
      <c r="U49" s="327"/>
      <c r="V49" s="329"/>
      <c r="W49" s="327"/>
      <c r="X49" s="329"/>
      <c r="Y49" s="329"/>
      <c r="Z49" s="329"/>
    </row>
    <row r="50" spans="1:28" s="277" customFormat="1" ht="11.25" hidden="1" customHeight="1" x14ac:dyDescent="0.15">
      <c r="A50" s="291" t="s">
        <v>98</v>
      </c>
      <c r="B50" s="291"/>
      <c r="C50" s="330"/>
      <c r="D50" s="324"/>
      <c r="E50" s="324"/>
      <c r="F50" s="324"/>
      <c r="G50" s="325">
        <v>7.6999999999999999E-2</v>
      </c>
      <c r="H50" s="326">
        <v>62712.07</v>
      </c>
      <c r="I50" s="325">
        <v>0.19400000000000001</v>
      </c>
      <c r="J50" s="326">
        <v>158290.39000000001</v>
      </c>
      <c r="K50" s="325">
        <v>0.41099999999999998</v>
      </c>
      <c r="L50" s="326">
        <v>335641.2</v>
      </c>
      <c r="M50" s="325">
        <v>0.41099999999999998</v>
      </c>
      <c r="N50" s="326">
        <v>335641.2</v>
      </c>
      <c r="O50" s="325">
        <v>0.307</v>
      </c>
      <c r="P50" s="326">
        <v>250861.91</v>
      </c>
      <c r="Q50" s="325">
        <v>0.41099999999999998</v>
      </c>
      <c r="R50" s="326">
        <v>335641.2</v>
      </c>
      <c r="S50" s="327"/>
      <c r="T50" s="328"/>
      <c r="U50" s="327"/>
      <c r="V50" s="329"/>
      <c r="W50" s="327"/>
      <c r="X50" s="329"/>
      <c r="Y50" s="329"/>
      <c r="Z50" s="329"/>
    </row>
    <row r="51" spans="1:28" s="277" customFormat="1" ht="11.25" hidden="1" customHeight="1" x14ac:dyDescent="0.15">
      <c r="A51" s="331"/>
      <c r="B51" s="332"/>
      <c r="C51" s="333"/>
      <c r="D51" s="334"/>
      <c r="E51" s="334"/>
      <c r="F51" s="334"/>
      <c r="G51" s="335"/>
      <c r="H51" s="336"/>
      <c r="I51" s="335"/>
      <c r="J51" s="336"/>
      <c r="K51" s="337"/>
      <c r="M51" s="337"/>
      <c r="O51" s="335"/>
      <c r="P51" s="336"/>
      <c r="Q51" s="337"/>
      <c r="S51" s="337"/>
      <c r="T51" s="278"/>
      <c r="U51" s="337"/>
      <c r="W51" s="337"/>
    </row>
    <row r="52" spans="1:28" s="347" customFormat="1" ht="15.75" customHeight="1" x14ac:dyDescent="0.15">
      <c r="A52" s="338" t="s">
        <v>62</v>
      </c>
      <c r="B52" s="339"/>
      <c r="C52" s="340"/>
      <c r="D52" s="341"/>
      <c r="E52" s="453" t="s">
        <v>99</v>
      </c>
      <c r="F52" s="454"/>
      <c r="G52" s="453" t="s">
        <v>100</v>
      </c>
      <c r="H52" s="454"/>
      <c r="I52" s="453" t="s">
        <v>101</v>
      </c>
      <c r="J52" s="454"/>
      <c r="K52" s="453" t="s">
        <v>102</v>
      </c>
      <c r="L52" s="454"/>
      <c r="M52" s="453" t="s">
        <v>103</v>
      </c>
      <c r="N52" s="454"/>
      <c r="O52" s="453" t="s">
        <v>104</v>
      </c>
      <c r="P52" s="454"/>
      <c r="Q52" s="453" t="s">
        <v>433</v>
      </c>
      <c r="R52" s="454"/>
      <c r="S52" s="342" t="s">
        <v>244</v>
      </c>
      <c r="T52" s="343" t="s">
        <v>243</v>
      </c>
      <c r="U52" s="342" t="s">
        <v>434</v>
      </c>
      <c r="V52" s="344" t="s">
        <v>243</v>
      </c>
      <c r="W52" s="342" t="s">
        <v>435</v>
      </c>
      <c r="X52" s="344" t="s">
        <v>243</v>
      </c>
      <c r="Y52" s="345" t="s">
        <v>250</v>
      </c>
      <c r="Z52" s="344" t="s">
        <v>243</v>
      </c>
      <c r="AA52" s="345" t="s">
        <v>316</v>
      </c>
      <c r="AB52" s="346" t="s">
        <v>243</v>
      </c>
    </row>
    <row r="53" spans="1:28" s="347" customFormat="1" ht="11.25" x14ac:dyDescent="0.15">
      <c r="A53" s="348" t="s">
        <v>67</v>
      </c>
      <c r="B53" s="349" t="s">
        <v>68</v>
      </c>
      <c r="C53" s="350" t="s">
        <v>69</v>
      </c>
      <c r="D53" s="351" t="s">
        <v>70</v>
      </c>
      <c r="E53" s="350" t="s">
        <v>71</v>
      </c>
      <c r="F53" s="352" t="s">
        <v>72</v>
      </c>
      <c r="G53" s="350" t="s">
        <v>71</v>
      </c>
      <c r="H53" s="352" t="s">
        <v>72</v>
      </c>
      <c r="I53" s="350" t="s">
        <v>71</v>
      </c>
      <c r="J53" s="352" t="s">
        <v>72</v>
      </c>
      <c r="K53" s="350" t="s">
        <v>71</v>
      </c>
      <c r="L53" s="352" t="s">
        <v>72</v>
      </c>
      <c r="M53" s="350" t="s">
        <v>71</v>
      </c>
      <c r="N53" s="352" t="s">
        <v>72</v>
      </c>
      <c r="O53" s="350" t="s">
        <v>71</v>
      </c>
      <c r="P53" s="352" t="s">
        <v>72</v>
      </c>
      <c r="Q53" s="350" t="s">
        <v>71</v>
      </c>
      <c r="R53" s="353" t="s">
        <v>72</v>
      </c>
      <c r="S53" s="350" t="s">
        <v>71</v>
      </c>
      <c r="T53" s="354" t="s">
        <v>72</v>
      </c>
      <c r="U53" s="350" t="s">
        <v>71</v>
      </c>
      <c r="V53" s="352" t="s">
        <v>72</v>
      </c>
      <c r="W53" s="350" t="s">
        <v>71</v>
      </c>
      <c r="X53" s="352" t="s">
        <v>72</v>
      </c>
      <c r="Y53" s="352" t="s">
        <v>71</v>
      </c>
      <c r="Z53" s="352" t="s">
        <v>72</v>
      </c>
      <c r="AA53" s="352" t="s">
        <v>71</v>
      </c>
      <c r="AB53" s="352" t="s">
        <v>72</v>
      </c>
    </row>
    <row r="54" spans="1:28" s="277" customFormat="1" ht="11.25" x14ac:dyDescent="0.15">
      <c r="A54" s="322"/>
      <c r="B54" s="284"/>
      <c r="C54" s="323"/>
      <c r="D54" s="284"/>
      <c r="E54" s="284"/>
      <c r="F54" s="284"/>
      <c r="G54" s="323"/>
      <c r="H54" s="355"/>
      <c r="I54" s="323"/>
      <c r="J54" s="355"/>
      <c r="K54" s="323"/>
      <c r="L54" s="356"/>
      <c r="M54" s="323"/>
      <c r="N54" s="356"/>
      <c r="O54" s="323"/>
      <c r="P54" s="355"/>
      <c r="Q54" s="323"/>
      <c r="R54" s="356"/>
      <c r="S54" s="330"/>
      <c r="T54" s="357"/>
      <c r="U54" s="330"/>
      <c r="V54" s="358"/>
      <c r="W54" s="330"/>
      <c r="X54" s="358"/>
      <c r="Y54" s="291"/>
      <c r="Z54" s="358"/>
      <c r="AA54" s="359"/>
      <c r="AB54" s="359"/>
    </row>
    <row r="55" spans="1:28" s="277" customFormat="1" ht="5.25" customHeight="1" x14ac:dyDescent="0.15">
      <c r="A55" s="447" t="s">
        <v>1</v>
      </c>
      <c r="B55" s="449" t="str">
        <f>ORÇ!B7</f>
        <v>PROJETOS COMPLEMENTARES</v>
      </c>
      <c r="C55" s="443">
        <f>D55/D102</f>
        <v>3.7178719008764675E-2</v>
      </c>
      <c r="D55" s="445">
        <f>ORÇ!G7</f>
        <v>92083.047999999981</v>
      </c>
      <c r="E55" s="360"/>
      <c r="F55" s="360"/>
      <c r="G55" s="361"/>
      <c r="H55" s="362"/>
      <c r="I55" s="361"/>
      <c r="J55" s="362"/>
      <c r="K55" s="304"/>
      <c r="L55" s="363"/>
      <c r="M55" s="304"/>
      <c r="N55" s="363"/>
      <c r="O55" s="304"/>
      <c r="P55" s="363"/>
      <c r="Q55" s="304"/>
      <c r="R55" s="363"/>
      <c r="S55" s="320"/>
      <c r="T55" s="364"/>
      <c r="U55" s="320"/>
      <c r="V55" s="363"/>
      <c r="W55" s="320"/>
      <c r="X55" s="363"/>
      <c r="Y55" s="305"/>
      <c r="Z55" s="363"/>
      <c r="AA55" s="359"/>
      <c r="AB55" s="359"/>
    </row>
    <row r="56" spans="1:28" s="277" customFormat="1" ht="15" customHeight="1" x14ac:dyDescent="0.15">
      <c r="A56" s="448"/>
      <c r="B56" s="450"/>
      <c r="C56" s="444"/>
      <c r="D56" s="446"/>
      <c r="E56" s="365">
        <v>0.2</v>
      </c>
      <c r="F56" s="366">
        <f>E56*D55</f>
        <v>18416.609599999996</v>
      </c>
      <c r="G56" s="304">
        <v>0.4</v>
      </c>
      <c r="H56" s="363">
        <f>G56*D55</f>
        <v>36833.219199999992</v>
      </c>
      <c r="I56" s="304">
        <v>0.35</v>
      </c>
      <c r="J56" s="363">
        <f>I56*D55</f>
        <v>32229.06679999999</v>
      </c>
      <c r="K56" s="320"/>
      <c r="L56" s="363"/>
      <c r="M56" s="320"/>
      <c r="N56" s="363"/>
      <c r="O56" s="320"/>
      <c r="P56" s="363"/>
      <c r="Q56" s="304"/>
      <c r="R56" s="363"/>
      <c r="S56" s="320"/>
      <c r="T56" s="364"/>
      <c r="U56" s="320"/>
      <c r="V56" s="363"/>
      <c r="W56" s="320"/>
      <c r="X56" s="363"/>
      <c r="Y56" s="305"/>
      <c r="Z56" s="363"/>
      <c r="AA56" s="304">
        <v>0.05</v>
      </c>
      <c r="AB56" s="363">
        <f>AA56*D55</f>
        <v>4604.152399999999</v>
      </c>
    </row>
    <row r="57" spans="1:28" s="277" customFormat="1" ht="6.95" customHeight="1" x14ac:dyDescent="0.15">
      <c r="A57" s="313"/>
      <c r="B57" s="314"/>
      <c r="C57" s="2"/>
      <c r="D57" s="367"/>
      <c r="E57" s="315"/>
      <c r="F57" s="367"/>
      <c r="G57" s="368"/>
      <c r="H57" s="369"/>
      <c r="I57" s="368"/>
      <c r="J57" s="369"/>
      <c r="K57" s="315"/>
      <c r="L57" s="370"/>
      <c r="M57" s="315"/>
      <c r="N57" s="370"/>
      <c r="O57" s="315"/>
      <c r="P57" s="371"/>
      <c r="Q57" s="315"/>
      <c r="R57" s="370"/>
      <c r="S57" s="372"/>
      <c r="T57" s="373"/>
      <c r="U57" s="372"/>
      <c r="V57" s="374"/>
      <c r="W57" s="372"/>
      <c r="X57" s="374"/>
      <c r="Y57" s="375"/>
      <c r="Z57" s="374"/>
      <c r="AA57" s="376"/>
      <c r="AB57" s="359"/>
    </row>
    <row r="58" spans="1:28" s="277" customFormat="1" ht="17.25" customHeight="1" x14ac:dyDescent="0.15">
      <c r="A58" s="377" t="s">
        <v>2</v>
      </c>
      <c r="B58" s="378" t="str">
        <f>ORÇ!B23</f>
        <v>SERVIÇOS PRELIMINARES</v>
      </c>
      <c r="C58" s="3">
        <f>D58/D102</f>
        <v>1.2287726774993145E-2</v>
      </c>
      <c r="D58" s="438">
        <f>ORÇ!G23</f>
        <v>30433.843999999997</v>
      </c>
      <c r="E58" s="380"/>
      <c r="F58" s="379"/>
      <c r="G58" s="304">
        <v>0.7</v>
      </c>
      <c r="H58" s="381">
        <f>G58*D58</f>
        <v>21303.690799999997</v>
      </c>
      <c r="I58" s="382">
        <v>0.3</v>
      </c>
      <c r="J58" s="381">
        <f>I58*D58</f>
        <v>9130.1531999999988</v>
      </c>
      <c r="K58" s="315"/>
      <c r="L58" s="370"/>
      <c r="M58" s="315"/>
      <c r="N58" s="370"/>
      <c r="O58" s="315"/>
      <c r="P58" s="371"/>
      <c r="Q58" s="315"/>
      <c r="R58" s="370"/>
      <c r="S58" s="372"/>
      <c r="T58" s="373"/>
      <c r="U58" s="372"/>
      <c r="V58" s="374"/>
      <c r="W58" s="372"/>
      <c r="X58" s="374"/>
      <c r="Y58" s="375"/>
      <c r="Z58" s="374"/>
      <c r="AA58" s="376"/>
      <c r="AB58" s="359"/>
    </row>
    <row r="59" spans="1:28" s="277" customFormat="1" ht="6.95" customHeight="1" x14ac:dyDescent="0.15">
      <c r="A59" s="383"/>
      <c r="B59" s="384"/>
      <c r="C59" s="3"/>
      <c r="D59" s="379"/>
      <c r="E59" s="380"/>
      <c r="F59" s="379"/>
      <c r="G59" s="315"/>
      <c r="H59" s="371"/>
      <c r="I59" s="315"/>
      <c r="J59" s="371"/>
      <c r="K59" s="315"/>
      <c r="L59" s="370"/>
      <c r="M59" s="315"/>
      <c r="N59" s="370"/>
      <c r="O59" s="315"/>
      <c r="P59" s="371"/>
      <c r="Q59" s="315"/>
      <c r="R59" s="370"/>
      <c r="S59" s="372"/>
      <c r="T59" s="373"/>
      <c r="U59" s="372"/>
      <c r="V59" s="374"/>
      <c r="W59" s="372"/>
      <c r="X59" s="374"/>
      <c r="Y59" s="375"/>
      <c r="Z59" s="374"/>
      <c r="AA59" s="376"/>
      <c r="AB59" s="359"/>
    </row>
    <row r="60" spans="1:28" s="277" customFormat="1" ht="4.5" customHeight="1" x14ac:dyDescent="0.15">
      <c r="A60" s="447" t="s">
        <v>116</v>
      </c>
      <c r="B60" s="449" t="str">
        <f>ORÇ!B32</f>
        <v>MOVIMENTO DE TERRA</v>
      </c>
      <c r="C60" s="443">
        <f>D60/D102</f>
        <v>1.6179329789638045E-2</v>
      </c>
      <c r="D60" s="445">
        <f>ORÇ!G32</f>
        <v>40072.440399999999</v>
      </c>
      <c r="E60" s="385"/>
      <c r="F60" s="386"/>
      <c r="G60" s="387"/>
      <c r="H60" s="388"/>
      <c r="I60" s="361"/>
      <c r="J60" s="362"/>
      <c r="K60" s="361"/>
      <c r="L60" s="362"/>
      <c r="M60" s="361"/>
      <c r="N60" s="362"/>
      <c r="O60" s="361"/>
      <c r="P60" s="362"/>
      <c r="Q60" s="304"/>
      <c r="R60" s="363"/>
      <c r="S60" s="320"/>
      <c r="T60" s="364"/>
      <c r="U60" s="320"/>
      <c r="V60" s="363"/>
      <c r="W60" s="320"/>
      <c r="X60" s="363"/>
      <c r="Y60" s="305"/>
      <c r="Z60" s="363"/>
      <c r="AA60" s="376"/>
      <c r="AB60" s="359"/>
    </row>
    <row r="61" spans="1:28" s="277" customFormat="1" ht="0.75" customHeight="1" x14ac:dyDescent="0.15">
      <c r="A61" s="455"/>
      <c r="B61" s="456"/>
      <c r="C61" s="457"/>
      <c r="D61" s="451"/>
      <c r="E61" s="389"/>
      <c r="F61" s="390"/>
      <c r="G61" s="387"/>
      <c r="H61" s="388"/>
      <c r="I61" s="391"/>
      <c r="J61" s="363"/>
      <c r="K61" s="304"/>
      <c r="L61" s="363"/>
      <c r="M61" s="304"/>
      <c r="N61" s="363"/>
      <c r="O61" s="304"/>
      <c r="P61" s="363"/>
      <c r="Q61" s="304"/>
      <c r="R61" s="363"/>
      <c r="S61" s="320"/>
      <c r="T61" s="364"/>
      <c r="U61" s="320"/>
      <c r="V61" s="363"/>
      <c r="W61" s="320"/>
      <c r="X61" s="363"/>
      <c r="Y61" s="305"/>
      <c r="Z61" s="363"/>
      <c r="AA61" s="376"/>
      <c r="AB61" s="359"/>
    </row>
    <row r="62" spans="1:28" s="277" customFormat="1" ht="15" customHeight="1" x14ac:dyDescent="0.15">
      <c r="A62" s="448"/>
      <c r="B62" s="450"/>
      <c r="C62" s="444"/>
      <c r="D62" s="446"/>
      <c r="E62" s="392"/>
      <c r="F62" s="393"/>
      <c r="G62" s="394"/>
      <c r="H62" s="364"/>
      <c r="I62" s="304">
        <v>0.2</v>
      </c>
      <c r="J62" s="363">
        <f>I62*D60</f>
        <v>8014.4880800000001</v>
      </c>
      <c r="K62" s="304">
        <v>0.2</v>
      </c>
      <c r="L62" s="363">
        <f>K62*D60</f>
        <v>8014.4880800000001</v>
      </c>
      <c r="M62" s="304">
        <v>0.2</v>
      </c>
      <c r="N62" s="363">
        <f>M62*D60</f>
        <v>8014.4880800000001</v>
      </c>
      <c r="O62" s="304">
        <v>0.4</v>
      </c>
      <c r="P62" s="363">
        <f>O62*D60</f>
        <v>16028.97616</v>
      </c>
      <c r="Q62" s="304"/>
      <c r="R62" s="363"/>
      <c r="S62" s="320"/>
      <c r="T62" s="364"/>
      <c r="U62" s="320"/>
      <c r="V62" s="363"/>
      <c r="W62" s="320"/>
      <c r="X62" s="363"/>
      <c r="Y62" s="305"/>
      <c r="Z62" s="395"/>
      <c r="AA62" s="376"/>
      <c r="AB62" s="359"/>
    </row>
    <row r="63" spans="1:28" s="277" customFormat="1" ht="6.95" customHeight="1" x14ac:dyDescent="0.15">
      <c r="A63" s="313"/>
      <c r="B63" s="314"/>
      <c r="C63" s="2"/>
      <c r="D63" s="367"/>
      <c r="E63" s="315"/>
      <c r="F63" s="367"/>
      <c r="G63" s="315"/>
      <c r="H63" s="371"/>
      <c r="I63" s="315"/>
      <c r="J63" s="371"/>
      <c r="K63" s="304"/>
      <c r="L63" s="363"/>
      <c r="M63" s="315"/>
      <c r="N63" s="370"/>
      <c r="O63" s="315"/>
      <c r="P63" s="371"/>
      <c r="Q63" s="315"/>
      <c r="R63" s="370"/>
      <c r="S63" s="372"/>
      <c r="T63" s="373"/>
      <c r="U63" s="372"/>
      <c r="V63" s="374"/>
      <c r="W63" s="372"/>
      <c r="X63" s="374"/>
      <c r="Y63" s="375"/>
      <c r="Z63" s="374"/>
      <c r="AA63" s="376"/>
      <c r="AB63" s="359"/>
    </row>
    <row r="64" spans="1:28" s="277" customFormat="1" ht="5.0999999999999996" customHeight="1" x14ac:dyDescent="0.15">
      <c r="A64" s="447" t="s">
        <v>117</v>
      </c>
      <c r="B64" s="449" t="str">
        <f>ORÇ!B37</f>
        <v>INFRAESTRUTURA</v>
      </c>
      <c r="C64" s="443">
        <f>D64/D102</f>
        <v>0.14153525476603868</v>
      </c>
      <c r="D64" s="445">
        <f>ORÇ!G37</f>
        <v>350549.93839999998</v>
      </c>
      <c r="E64" s="385"/>
      <c r="F64" s="386"/>
      <c r="G64" s="394"/>
      <c r="H64" s="364"/>
      <c r="I64" s="394"/>
      <c r="J64" s="364"/>
      <c r="K64" s="361"/>
      <c r="L64" s="362"/>
      <c r="M64" s="361"/>
      <c r="N64" s="362"/>
      <c r="O64" s="361"/>
      <c r="P64" s="362"/>
      <c r="Q64" s="304"/>
      <c r="R64" s="363"/>
      <c r="S64" s="320"/>
      <c r="T64" s="364"/>
      <c r="U64" s="320"/>
      <c r="V64" s="363"/>
      <c r="W64" s="320"/>
      <c r="X64" s="363"/>
      <c r="Y64" s="305"/>
      <c r="Z64" s="363"/>
      <c r="AA64" s="376"/>
      <c r="AB64" s="359"/>
    </row>
    <row r="65" spans="1:28" s="277" customFormat="1" ht="15" customHeight="1" x14ac:dyDescent="0.15">
      <c r="A65" s="448"/>
      <c r="B65" s="450"/>
      <c r="C65" s="444"/>
      <c r="D65" s="446"/>
      <c r="E65" s="392"/>
      <c r="F65" s="393"/>
      <c r="G65" s="394"/>
      <c r="H65" s="364"/>
      <c r="I65" s="394"/>
      <c r="J65" s="364"/>
      <c r="K65" s="304">
        <v>0.15</v>
      </c>
      <c r="L65" s="363">
        <f>K65*D64</f>
        <v>52582.490759999993</v>
      </c>
      <c r="M65" s="304">
        <v>0.45</v>
      </c>
      <c r="N65" s="363">
        <f>M65*D64</f>
        <v>157747.47227999999</v>
      </c>
      <c r="O65" s="304">
        <v>0.4</v>
      </c>
      <c r="P65" s="363">
        <f>O65*D64</f>
        <v>140219.97536000001</v>
      </c>
      <c r="Q65" s="304"/>
      <c r="R65" s="363"/>
      <c r="S65" s="320"/>
      <c r="T65" s="364"/>
      <c r="U65" s="320"/>
      <c r="V65" s="363"/>
      <c r="W65" s="320"/>
      <c r="X65" s="363"/>
      <c r="Y65" s="305"/>
      <c r="Z65" s="363"/>
      <c r="AA65" s="376"/>
      <c r="AB65" s="359"/>
    </row>
    <row r="66" spans="1:28" s="277" customFormat="1" ht="6.95" customHeight="1" x14ac:dyDescent="0.15">
      <c r="A66" s="313"/>
      <c r="B66" s="314"/>
      <c r="C66" s="2"/>
      <c r="D66" s="367"/>
      <c r="E66" s="315"/>
      <c r="F66" s="367"/>
      <c r="G66" s="396"/>
      <c r="H66" s="397"/>
      <c r="I66" s="396"/>
      <c r="J66" s="397"/>
      <c r="K66" s="396"/>
      <c r="L66" s="398"/>
      <c r="M66" s="315"/>
      <c r="N66" s="370"/>
      <c r="O66" s="315"/>
      <c r="P66" s="371"/>
      <c r="Q66" s="315"/>
      <c r="R66" s="370"/>
      <c r="S66" s="372"/>
      <c r="T66" s="373"/>
      <c r="U66" s="372"/>
      <c r="V66" s="374"/>
      <c r="W66" s="372"/>
      <c r="X66" s="374"/>
      <c r="Y66" s="375"/>
      <c r="Z66" s="374"/>
      <c r="AA66" s="376"/>
      <c r="AB66" s="359"/>
    </row>
    <row r="67" spans="1:28" s="277" customFormat="1" ht="5.0999999999999996" customHeight="1" x14ac:dyDescent="0.15">
      <c r="A67" s="447" t="s">
        <v>119</v>
      </c>
      <c r="B67" s="449" t="str">
        <f>ORÇ!B47</f>
        <v>SUPERESTRUTURA</v>
      </c>
      <c r="C67" s="443">
        <f>D67/D102</f>
        <v>0.13907867857745068</v>
      </c>
      <c r="D67" s="445">
        <f>ORÇ!G47</f>
        <v>344465.57</v>
      </c>
      <c r="E67" s="385"/>
      <c r="F67" s="386"/>
      <c r="G67" s="394"/>
      <c r="H67" s="364"/>
      <c r="I67" s="399"/>
      <c r="J67" s="364"/>
      <c r="K67" s="394"/>
      <c r="L67" s="364"/>
      <c r="M67" s="304"/>
      <c r="N67" s="363"/>
      <c r="O67" s="361"/>
      <c r="P67" s="362"/>
      <c r="Q67" s="361"/>
      <c r="R67" s="362"/>
      <c r="S67" s="400"/>
      <c r="T67" s="362"/>
      <c r="U67" s="400"/>
      <c r="V67" s="362"/>
      <c r="W67" s="320"/>
      <c r="X67" s="363"/>
      <c r="Y67" s="305"/>
      <c r="Z67" s="363"/>
      <c r="AA67" s="376"/>
      <c r="AB67" s="359"/>
    </row>
    <row r="68" spans="1:28" s="277" customFormat="1" ht="15" customHeight="1" x14ac:dyDescent="0.15">
      <c r="A68" s="448"/>
      <c r="B68" s="450"/>
      <c r="C68" s="444"/>
      <c r="D68" s="446"/>
      <c r="E68" s="392"/>
      <c r="F68" s="393"/>
      <c r="G68" s="394"/>
      <c r="H68" s="364"/>
      <c r="I68" s="394"/>
      <c r="J68" s="364"/>
      <c r="K68" s="394"/>
      <c r="L68" s="364"/>
      <c r="M68" s="304"/>
      <c r="N68" s="363"/>
      <c r="O68" s="304">
        <v>0.15</v>
      </c>
      <c r="P68" s="363">
        <f>O68*D67</f>
        <v>51669.835500000001</v>
      </c>
      <c r="Q68" s="304">
        <v>0.35</v>
      </c>
      <c r="R68" s="363">
        <f>Q68*D67</f>
        <v>120562.94949999999</v>
      </c>
      <c r="S68" s="304">
        <v>0.4</v>
      </c>
      <c r="T68" s="364">
        <f>S68*D67</f>
        <v>137786.228</v>
      </c>
      <c r="U68" s="304">
        <v>0.1</v>
      </c>
      <c r="V68" s="363">
        <f>U68*D67</f>
        <v>34446.557000000001</v>
      </c>
      <c r="W68" s="320"/>
      <c r="X68" s="363"/>
      <c r="Y68" s="305"/>
      <c r="Z68" s="363"/>
      <c r="AA68" s="376"/>
      <c r="AB68" s="359"/>
    </row>
    <row r="69" spans="1:28" s="277" customFormat="1" ht="6.95" customHeight="1" x14ac:dyDescent="0.15">
      <c r="A69" s="313"/>
      <c r="B69" s="314"/>
      <c r="C69" s="2"/>
      <c r="D69" s="367"/>
      <c r="E69" s="315"/>
      <c r="F69" s="367"/>
      <c r="G69" s="396"/>
      <c r="H69" s="397"/>
      <c r="I69" s="396"/>
      <c r="J69" s="397"/>
      <c r="K69" s="396"/>
      <c r="L69" s="398"/>
      <c r="M69" s="315"/>
      <c r="N69" s="370"/>
      <c r="O69" s="315"/>
      <c r="P69" s="371"/>
      <c r="Q69" s="315"/>
      <c r="R69" s="370"/>
      <c r="S69" s="372"/>
      <c r="T69" s="373"/>
      <c r="U69" s="372"/>
      <c r="V69" s="374"/>
      <c r="W69" s="372"/>
      <c r="X69" s="374"/>
      <c r="Y69" s="375"/>
      <c r="Z69" s="374"/>
      <c r="AA69" s="376"/>
      <c r="AB69" s="359"/>
    </row>
    <row r="70" spans="1:28" s="277" customFormat="1" ht="5.0999999999999996" customHeight="1" x14ac:dyDescent="0.15">
      <c r="A70" s="447" t="s">
        <v>123</v>
      </c>
      <c r="B70" s="449" t="str">
        <f>ORÇ!B52</f>
        <v>ALVENARIA/VEDAÇÃO/DIVISÓRIA</v>
      </c>
      <c r="C70" s="443">
        <f>D70/D102</f>
        <v>4.8328715558806405E-2</v>
      </c>
      <c r="D70" s="445">
        <f>ORÇ!G52</f>
        <v>119698.99859999999</v>
      </c>
      <c r="E70" s="385"/>
      <c r="F70" s="386"/>
      <c r="G70" s="394"/>
      <c r="H70" s="364"/>
      <c r="I70" s="399"/>
      <c r="J70" s="364"/>
      <c r="K70" s="394"/>
      <c r="L70" s="364"/>
      <c r="M70" s="391"/>
      <c r="N70" s="363"/>
      <c r="O70" s="401"/>
      <c r="P70" s="363"/>
      <c r="Q70" s="304"/>
      <c r="R70" s="363"/>
      <c r="S70" s="400"/>
      <c r="T70" s="362"/>
      <c r="U70" s="400"/>
      <c r="V70" s="362"/>
      <c r="W70" s="400"/>
      <c r="X70" s="362"/>
      <c r="Y70" s="402"/>
      <c r="Z70" s="362"/>
      <c r="AA70" s="376"/>
      <c r="AB70" s="359"/>
    </row>
    <row r="71" spans="1:28" s="277" customFormat="1" ht="19.5" customHeight="1" x14ac:dyDescent="0.15">
      <c r="A71" s="448"/>
      <c r="B71" s="450"/>
      <c r="C71" s="444"/>
      <c r="D71" s="446"/>
      <c r="E71" s="392"/>
      <c r="F71" s="393"/>
      <c r="G71" s="394"/>
      <c r="H71" s="364"/>
      <c r="I71" s="394"/>
      <c r="J71" s="364"/>
      <c r="K71" s="394"/>
      <c r="L71" s="364"/>
      <c r="M71" s="394"/>
      <c r="N71" s="364"/>
      <c r="O71" s="394"/>
      <c r="P71" s="363"/>
      <c r="Q71" s="304"/>
      <c r="R71" s="363"/>
      <c r="S71" s="304">
        <v>0.2</v>
      </c>
      <c r="T71" s="364">
        <f>S71*D70</f>
        <v>23939.799719999999</v>
      </c>
      <c r="U71" s="304">
        <v>0.3</v>
      </c>
      <c r="V71" s="363">
        <f>U71*D70</f>
        <v>35909.699579999993</v>
      </c>
      <c r="W71" s="304">
        <v>0.3</v>
      </c>
      <c r="X71" s="363">
        <f>W71*D70</f>
        <v>35909.699579999993</v>
      </c>
      <c r="Y71" s="403">
        <v>0.2</v>
      </c>
      <c r="Z71" s="363">
        <f>Y71*D70</f>
        <v>23939.799719999999</v>
      </c>
      <c r="AA71" s="376"/>
      <c r="AB71" s="359"/>
    </row>
    <row r="72" spans="1:28" s="277" customFormat="1" ht="9" customHeight="1" x14ac:dyDescent="0.15">
      <c r="A72" s="313"/>
      <c r="B72" s="314"/>
      <c r="C72" s="2"/>
      <c r="D72" s="367"/>
      <c r="E72" s="315"/>
      <c r="F72" s="367"/>
      <c r="G72" s="396"/>
      <c r="H72" s="397"/>
      <c r="I72" s="396"/>
      <c r="J72" s="397"/>
      <c r="K72" s="396"/>
      <c r="L72" s="398"/>
      <c r="M72" s="396"/>
      <c r="N72" s="398"/>
      <c r="O72" s="396"/>
      <c r="P72" s="371"/>
      <c r="Q72" s="315"/>
      <c r="R72" s="370"/>
      <c r="S72" s="372"/>
      <c r="T72" s="373"/>
      <c r="U72" s="372"/>
      <c r="V72" s="374"/>
      <c r="W72" s="372"/>
      <c r="X72" s="374"/>
      <c r="Y72" s="375"/>
      <c r="Z72" s="374"/>
      <c r="AA72" s="376"/>
      <c r="AB72" s="359"/>
    </row>
    <row r="73" spans="1:28" s="277" customFormat="1" ht="5.0999999999999996" customHeight="1" x14ac:dyDescent="0.15">
      <c r="A73" s="447" t="s">
        <v>128</v>
      </c>
      <c r="B73" s="449" t="str">
        <f>ORÇ!B60</f>
        <v>ESQUADRIAS</v>
      </c>
      <c r="C73" s="443">
        <f>D73/D102</f>
        <v>6.2708923365949271E-2</v>
      </c>
      <c r="D73" s="445">
        <f>ORÇ!G60</f>
        <v>155315.43190000003</v>
      </c>
      <c r="E73" s="385"/>
      <c r="F73" s="386"/>
      <c r="G73" s="394"/>
      <c r="H73" s="364"/>
      <c r="I73" s="394"/>
      <c r="J73" s="364"/>
      <c r="K73" s="394"/>
      <c r="L73" s="364"/>
      <c r="M73" s="394"/>
      <c r="N73" s="364"/>
      <c r="O73" s="399"/>
      <c r="P73" s="363"/>
      <c r="Q73" s="304"/>
      <c r="R73" s="363"/>
      <c r="S73" s="320"/>
      <c r="T73" s="364"/>
      <c r="U73" s="404"/>
      <c r="V73" s="400"/>
      <c r="W73" s="400"/>
      <c r="X73" s="362"/>
      <c r="Y73" s="402"/>
      <c r="Z73" s="362"/>
      <c r="AA73" s="405"/>
      <c r="AB73" s="406"/>
    </row>
    <row r="74" spans="1:28" s="277" customFormat="1" ht="15" customHeight="1" x14ac:dyDescent="0.15">
      <c r="A74" s="448"/>
      <c r="B74" s="450"/>
      <c r="C74" s="444"/>
      <c r="D74" s="446"/>
      <c r="E74" s="392"/>
      <c r="F74" s="393"/>
      <c r="G74" s="394"/>
      <c r="H74" s="364"/>
      <c r="I74" s="394"/>
      <c r="J74" s="364"/>
      <c r="K74" s="394"/>
      <c r="L74" s="364"/>
      <c r="M74" s="394"/>
      <c r="N74" s="364"/>
      <c r="O74" s="394"/>
      <c r="P74" s="363"/>
      <c r="Q74" s="304"/>
      <c r="R74" s="363"/>
      <c r="S74" s="304"/>
      <c r="T74" s="364"/>
      <c r="U74" s="304">
        <v>0.2</v>
      </c>
      <c r="V74" s="363">
        <f>U74*D73</f>
        <v>31063.086380000008</v>
      </c>
      <c r="W74" s="304">
        <v>0.4</v>
      </c>
      <c r="X74" s="363">
        <f>W74*D73</f>
        <v>62126.172760000016</v>
      </c>
      <c r="Y74" s="403">
        <v>0.3</v>
      </c>
      <c r="Z74" s="363">
        <f>Y74*D73</f>
        <v>46594.629570000005</v>
      </c>
      <c r="AA74" s="403">
        <v>0.1</v>
      </c>
      <c r="AB74" s="359">
        <f>AA74*D73</f>
        <v>15531.543190000004</v>
      </c>
    </row>
    <row r="75" spans="1:28" s="277" customFormat="1" ht="6.95" customHeight="1" x14ac:dyDescent="0.15">
      <c r="A75" s="313"/>
      <c r="B75" s="314"/>
      <c r="C75" s="2"/>
      <c r="D75" s="367"/>
      <c r="E75" s="315"/>
      <c r="F75" s="367"/>
      <c r="G75" s="396"/>
      <c r="H75" s="397"/>
      <c r="I75" s="396"/>
      <c r="J75" s="397"/>
      <c r="K75" s="396"/>
      <c r="L75" s="398"/>
      <c r="M75" s="396"/>
      <c r="N75" s="398"/>
      <c r="O75" s="396"/>
      <c r="P75" s="371"/>
      <c r="Q75" s="315"/>
      <c r="R75" s="370"/>
      <c r="S75" s="372"/>
      <c r="T75" s="373"/>
      <c r="U75" s="372"/>
      <c r="V75" s="374"/>
      <c r="W75" s="372"/>
      <c r="X75" s="374"/>
      <c r="Y75" s="375"/>
      <c r="Z75" s="374"/>
      <c r="AA75" s="376"/>
      <c r="AB75" s="359"/>
    </row>
    <row r="76" spans="1:28" s="277" customFormat="1" ht="5.0999999999999996" customHeight="1" x14ac:dyDescent="0.15">
      <c r="A76" s="447" t="s">
        <v>130</v>
      </c>
      <c r="B76" s="449" t="str">
        <f>ORÇ!B90</f>
        <v>COBERTURA</v>
      </c>
      <c r="C76" s="443">
        <f>D76/D102</f>
        <v>7.4980819386605446E-2</v>
      </c>
      <c r="D76" s="445">
        <f>ORÇ!G90</f>
        <v>185710.06680000003</v>
      </c>
      <c r="E76" s="385"/>
      <c r="F76" s="386"/>
      <c r="G76" s="394"/>
      <c r="H76" s="364"/>
      <c r="I76" s="394"/>
      <c r="J76" s="364"/>
      <c r="K76" s="394"/>
      <c r="L76" s="364"/>
      <c r="M76" s="394"/>
      <c r="N76" s="364"/>
      <c r="O76" s="399"/>
      <c r="P76" s="363"/>
      <c r="Q76" s="394"/>
      <c r="R76" s="364"/>
      <c r="S76" s="399"/>
      <c r="T76" s="364"/>
      <c r="U76" s="400"/>
      <c r="V76" s="362"/>
      <c r="W76" s="400"/>
      <c r="X76" s="362"/>
      <c r="Y76" s="402"/>
      <c r="Z76" s="362"/>
      <c r="AA76" s="405"/>
      <c r="AB76" s="406"/>
    </row>
    <row r="77" spans="1:28" s="277" customFormat="1" ht="15" customHeight="1" x14ac:dyDescent="0.15">
      <c r="A77" s="448"/>
      <c r="B77" s="450"/>
      <c r="C77" s="444"/>
      <c r="D77" s="446"/>
      <c r="E77" s="392"/>
      <c r="F77" s="393"/>
      <c r="G77" s="394"/>
      <c r="H77" s="364"/>
      <c r="I77" s="394"/>
      <c r="J77" s="364"/>
      <c r="K77" s="394"/>
      <c r="L77" s="364"/>
      <c r="M77" s="394"/>
      <c r="N77" s="364"/>
      <c r="O77" s="394"/>
      <c r="P77" s="363"/>
      <c r="Q77" s="304"/>
      <c r="R77" s="363"/>
      <c r="S77" s="304"/>
      <c r="T77" s="364"/>
      <c r="U77" s="304">
        <v>0.2</v>
      </c>
      <c r="V77" s="363">
        <f>U77*D76</f>
        <v>37142.013360000004</v>
      </c>
      <c r="W77" s="304">
        <v>0.4</v>
      </c>
      <c r="X77" s="363">
        <f>W77*D76</f>
        <v>74284.026720000009</v>
      </c>
      <c r="Y77" s="403">
        <v>0.3</v>
      </c>
      <c r="Z77" s="363">
        <f>Y77*D76</f>
        <v>55713.02004000001</v>
      </c>
      <c r="AA77" s="376">
        <v>0.1</v>
      </c>
      <c r="AB77" s="359">
        <f>AA77*D76</f>
        <v>18571.006680000002</v>
      </c>
    </row>
    <row r="78" spans="1:28" s="277" customFormat="1" ht="6.75" customHeight="1" x14ac:dyDescent="0.15">
      <c r="A78" s="313"/>
      <c r="B78" s="314"/>
      <c r="C78" s="2"/>
      <c r="D78" s="367"/>
      <c r="E78" s="315"/>
      <c r="F78" s="367"/>
      <c r="G78" s="396"/>
      <c r="H78" s="397"/>
      <c r="I78" s="396"/>
      <c r="J78" s="397"/>
      <c r="K78" s="396"/>
      <c r="L78" s="398"/>
      <c r="M78" s="396"/>
      <c r="N78" s="398"/>
      <c r="O78" s="396"/>
      <c r="P78" s="371"/>
      <c r="Q78" s="315"/>
      <c r="R78" s="370"/>
      <c r="S78" s="372"/>
      <c r="T78" s="373"/>
      <c r="U78" s="372"/>
      <c r="V78" s="374"/>
      <c r="W78" s="372"/>
      <c r="X78" s="374"/>
      <c r="Y78" s="375"/>
      <c r="Z78" s="374"/>
      <c r="AA78" s="376"/>
      <c r="AB78" s="359"/>
    </row>
    <row r="79" spans="1:28" s="277" customFormat="1" ht="5.0999999999999996" customHeight="1" x14ac:dyDescent="0.15">
      <c r="A79" s="447" t="s">
        <v>132</v>
      </c>
      <c r="B79" s="449" t="str">
        <f>ORÇ!B99</f>
        <v xml:space="preserve">INSTALAÇÕES ELÉTRICAS          </v>
      </c>
      <c r="C79" s="443">
        <f>D79/D102</f>
        <v>6.7697371987014615E-2</v>
      </c>
      <c r="D79" s="445">
        <f>ORÇ!G99</f>
        <v>167670.66000000003</v>
      </c>
      <c r="E79" s="385"/>
      <c r="F79" s="386"/>
      <c r="G79" s="394"/>
      <c r="H79" s="364"/>
      <c r="I79" s="399"/>
      <c r="J79" s="364"/>
      <c r="K79" s="399"/>
      <c r="L79" s="364"/>
      <c r="M79" s="399"/>
      <c r="N79" s="364"/>
      <c r="O79" s="399"/>
      <c r="P79" s="363"/>
      <c r="Q79" s="399"/>
      <c r="R79" s="363"/>
      <c r="S79" s="400"/>
      <c r="T79" s="362"/>
      <c r="U79" s="400"/>
      <c r="V79" s="362"/>
      <c r="W79" s="400"/>
      <c r="X79" s="362"/>
      <c r="Y79" s="402"/>
      <c r="Z79" s="362"/>
      <c r="AA79" s="405"/>
      <c r="AB79" s="406"/>
    </row>
    <row r="80" spans="1:28" s="277" customFormat="1" ht="24" customHeight="1" x14ac:dyDescent="0.15">
      <c r="A80" s="448"/>
      <c r="B80" s="450"/>
      <c r="C80" s="444"/>
      <c r="D80" s="446"/>
      <c r="E80" s="392"/>
      <c r="F80" s="393"/>
      <c r="G80" s="394"/>
      <c r="H80" s="364"/>
      <c r="I80" s="394"/>
      <c r="J80" s="364"/>
      <c r="K80" s="394"/>
      <c r="L80" s="364"/>
      <c r="M80" s="394"/>
      <c r="N80" s="364"/>
      <c r="O80" s="394"/>
      <c r="P80" s="363"/>
      <c r="Q80" s="304"/>
      <c r="R80" s="363"/>
      <c r="S80" s="304">
        <v>0.1</v>
      </c>
      <c r="T80" s="364">
        <f>S80*D79</f>
        <v>16767.066000000003</v>
      </c>
      <c r="U80" s="304">
        <v>0.2</v>
      </c>
      <c r="V80" s="363">
        <f>U80*D79</f>
        <v>33534.132000000005</v>
      </c>
      <c r="W80" s="304">
        <v>0.4</v>
      </c>
      <c r="X80" s="363">
        <f>W80*D79</f>
        <v>67068.26400000001</v>
      </c>
      <c r="Y80" s="403">
        <v>0.2</v>
      </c>
      <c r="Z80" s="363">
        <f>Y80*D79</f>
        <v>33534.132000000005</v>
      </c>
      <c r="AA80" s="376">
        <v>0.1</v>
      </c>
      <c r="AB80" s="359">
        <f t="shared" ref="AB80" si="0">AA80*D79</f>
        <v>16767.066000000003</v>
      </c>
    </row>
    <row r="81" spans="1:28" s="277" customFormat="1" ht="6.95" customHeight="1" x14ac:dyDescent="0.15">
      <c r="A81" s="313"/>
      <c r="B81" s="314"/>
      <c r="C81" s="2"/>
      <c r="D81" s="367"/>
      <c r="E81" s="315"/>
      <c r="F81" s="367"/>
      <c r="G81" s="396"/>
      <c r="H81" s="397"/>
      <c r="I81" s="396"/>
      <c r="J81" s="397"/>
      <c r="K81" s="396"/>
      <c r="L81" s="398"/>
      <c r="M81" s="315"/>
      <c r="N81" s="370"/>
      <c r="O81" s="315"/>
      <c r="P81" s="371"/>
      <c r="Q81" s="315"/>
      <c r="R81" s="370"/>
      <c r="S81" s="372"/>
      <c r="T81" s="373"/>
      <c r="U81" s="407"/>
      <c r="V81" s="408"/>
      <c r="W81" s="407"/>
      <c r="X81" s="408"/>
      <c r="Y81" s="409"/>
      <c r="Z81" s="408"/>
      <c r="AA81" s="405"/>
      <c r="AB81" s="406"/>
    </row>
    <row r="82" spans="1:28" s="277" customFormat="1" ht="24.75" customHeight="1" x14ac:dyDescent="0.15">
      <c r="A82" s="309" t="s">
        <v>133</v>
      </c>
      <c r="B82" s="310" t="str">
        <f>ORÇ!B128</f>
        <v>INSTALAÇÕES LÓGICA/TELEFÔNICA</v>
      </c>
      <c r="C82" s="6">
        <f>D82/D102</f>
        <v>2.0556429781220329E-3</v>
      </c>
      <c r="D82" s="393">
        <f>ORÇ!G128</f>
        <v>5091.3500000000004</v>
      </c>
      <c r="E82" s="392"/>
      <c r="F82" s="393"/>
      <c r="G82" s="394"/>
      <c r="H82" s="364"/>
      <c r="I82" s="394"/>
      <c r="J82" s="364"/>
      <c r="K82" s="394"/>
      <c r="L82" s="364"/>
      <c r="M82" s="394"/>
      <c r="N82" s="364"/>
      <c r="O82" s="394"/>
      <c r="P82" s="364"/>
      <c r="Q82" s="304"/>
      <c r="R82" s="363"/>
      <c r="S82" s="320"/>
      <c r="T82" s="364"/>
      <c r="U82" s="304">
        <v>0.05</v>
      </c>
      <c r="V82" s="363">
        <f>U82*D82</f>
        <v>254.56750000000002</v>
      </c>
      <c r="W82" s="304">
        <v>0.1</v>
      </c>
      <c r="X82" s="363">
        <f>W82*D82</f>
        <v>509.13500000000005</v>
      </c>
      <c r="Y82" s="403">
        <v>0.6</v>
      </c>
      <c r="Z82" s="363">
        <f>Y82*D82</f>
        <v>3054.81</v>
      </c>
      <c r="AA82" s="403">
        <v>0.25</v>
      </c>
      <c r="AB82" s="359">
        <f>AA82*D82</f>
        <v>1272.8375000000001</v>
      </c>
    </row>
    <row r="83" spans="1:28" s="277" customFormat="1" ht="6.95" customHeight="1" x14ac:dyDescent="0.15">
      <c r="A83" s="313"/>
      <c r="B83" s="314"/>
      <c r="C83" s="2"/>
      <c r="D83" s="367"/>
      <c r="E83" s="315"/>
      <c r="F83" s="367"/>
      <c r="G83" s="396"/>
      <c r="H83" s="397"/>
      <c r="I83" s="396"/>
      <c r="J83" s="397"/>
      <c r="K83" s="396"/>
      <c r="L83" s="398"/>
      <c r="M83" s="396"/>
      <c r="N83" s="398"/>
      <c r="O83" s="396"/>
      <c r="P83" s="397"/>
      <c r="Q83" s="315"/>
      <c r="R83" s="370"/>
      <c r="S83" s="372"/>
      <c r="T83" s="373"/>
      <c r="U83" s="372"/>
      <c r="V83" s="374"/>
      <c r="W83" s="372"/>
      <c r="X83" s="374"/>
      <c r="Y83" s="375"/>
      <c r="Z83" s="374"/>
      <c r="AA83" s="376"/>
      <c r="AB83" s="359"/>
    </row>
    <row r="84" spans="1:28" s="277" customFormat="1" ht="5.0999999999999996" customHeight="1" x14ac:dyDescent="0.15">
      <c r="A84" s="447" t="s">
        <v>51</v>
      </c>
      <c r="B84" s="449" t="str">
        <f>ORÇ!B134</f>
        <v>INSTALAÇÕES HIDRO-SANITÁRIAS</v>
      </c>
      <c r="C84" s="443">
        <f>D84/D102</f>
        <v>6.8535819635297923E-2</v>
      </c>
      <c r="D84" s="445">
        <f>ORÇ!G134</f>
        <v>169747.3</v>
      </c>
      <c r="E84" s="385"/>
      <c r="F84" s="386"/>
      <c r="G84" s="394"/>
      <c r="H84" s="364"/>
      <c r="I84" s="394"/>
      <c r="J84" s="364"/>
      <c r="K84" s="394"/>
      <c r="L84" s="364"/>
      <c r="M84" s="394"/>
      <c r="N84" s="364"/>
      <c r="O84" s="394"/>
      <c r="P84" s="364"/>
      <c r="Q84" s="361"/>
      <c r="R84" s="362"/>
      <c r="S84" s="400"/>
      <c r="T84" s="362"/>
      <c r="U84" s="400"/>
      <c r="V84" s="362"/>
      <c r="W84" s="400"/>
      <c r="X84" s="362"/>
      <c r="Y84" s="402"/>
      <c r="Z84" s="362"/>
      <c r="AA84" s="405"/>
      <c r="AB84" s="406"/>
    </row>
    <row r="85" spans="1:28" s="277" customFormat="1" ht="16.5" customHeight="1" x14ac:dyDescent="0.15">
      <c r="A85" s="448"/>
      <c r="B85" s="450"/>
      <c r="C85" s="444"/>
      <c r="D85" s="446"/>
      <c r="E85" s="392"/>
      <c r="F85" s="393"/>
      <c r="G85" s="394"/>
      <c r="H85" s="364"/>
      <c r="I85" s="394"/>
      <c r="J85" s="364"/>
      <c r="K85" s="394"/>
      <c r="L85" s="364"/>
      <c r="M85" s="394"/>
      <c r="N85" s="364"/>
      <c r="O85" s="394"/>
      <c r="P85" s="364"/>
      <c r="Q85" s="304">
        <v>0.05</v>
      </c>
      <c r="R85" s="363">
        <f>Q85*$D$84</f>
        <v>8487.3649999999998</v>
      </c>
      <c r="S85" s="304">
        <v>0.05</v>
      </c>
      <c r="T85" s="364">
        <f>S85*D84</f>
        <v>8487.3649999999998</v>
      </c>
      <c r="U85" s="304">
        <v>0.2</v>
      </c>
      <c r="V85" s="363">
        <f>U85*D84</f>
        <v>33949.46</v>
      </c>
      <c r="W85" s="304">
        <v>0.2</v>
      </c>
      <c r="X85" s="363">
        <f>W85*D84</f>
        <v>33949.46</v>
      </c>
      <c r="Y85" s="403">
        <v>0.3</v>
      </c>
      <c r="Z85" s="363">
        <f>Y85*D84</f>
        <v>50924.189999999995</v>
      </c>
      <c r="AA85" s="376">
        <v>0.2</v>
      </c>
      <c r="AB85" s="359">
        <f>AA85*D84</f>
        <v>33949.46</v>
      </c>
    </row>
    <row r="86" spans="1:28" s="277" customFormat="1" ht="6.95" customHeight="1" x14ac:dyDescent="0.15">
      <c r="A86" s="313"/>
      <c r="B86" s="314"/>
      <c r="C86" s="2"/>
      <c r="D86" s="367"/>
      <c r="E86" s="315"/>
      <c r="F86" s="367"/>
      <c r="G86" s="396"/>
      <c r="H86" s="397"/>
      <c r="I86" s="396"/>
      <c r="J86" s="397"/>
      <c r="K86" s="396"/>
      <c r="L86" s="398"/>
      <c r="M86" s="396"/>
      <c r="N86" s="398"/>
      <c r="O86" s="396"/>
      <c r="P86" s="397"/>
      <c r="Q86" s="315"/>
      <c r="R86" s="370"/>
      <c r="S86" s="372"/>
      <c r="T86" s="373"/>
      <c r="U86" s="372"/>
      <c r="V86" s="374"/>
      <c r="W86" s="372"/>
      <c r="X86" s="374"/>
      <c r="Y86" s="375"/>
      <c r="Z86" s="374"/>
      <c r="AA86" s="376"/>
      <c r="AB86" s="359"/>
    </row>
    <row r="87" spans="1:28" s="277" customFormat="1" ht="5.0999999999999996" customHeight="1" x14ac:dyDescent="0.15">
      <c r="A87" s="447" t="s">
        <v>52</v>
      </c>
      <c r="B87" s="449" t="str">
        <f>ORÇ!B168</f>
        <v>IMPERMEABILIZAÇÃO</v>
      </c>
      <c r="C87" s="443">
        <f>D87/D102</f>
        <v>1.0975636955838884E-2</v>
      </c>
      <c r="D87" s="445">
        <f>ORÇ!G168</f>
        <v>27184.102400000003</v>
      </c>
      <c r="E87" s="385"/>
      <c r="F87" s="386"/>
      <c r="G87" s="394"/>
      <c r="H87" s="364"/>
      <c r="I87" s="394"/>
      <c r="J87" s="364"/>
      <c r="K87" s="394"/>
      <c r="L87" s="364"/>
      <c r="M87" s="394"/>
      <c r="N87" s="364"/>
      <c r="O87" s="394"/>
      <c r="P87" s="364"/>
      <c r="Q87" s="394"/>
      <c r="R87" s="364"/>
      <c r="S87" s="399"/>
      <c r="T87" s="364"/>
      <c r="U87" s="399"/>
      <c r="V87" s="363"/>
      <c r="W87" s="400"/>
      <c r="X87" s="362"/>
      <c r="Y87" s="402"/>
      <c r="Z87" s="362"/>
      <c r="AA87" s="376"/>
      <c r="AB87" s="359"/>
    </row>
    <row r="88" spans="1:28" s="277" customFormat="1" ht="15" customHeight="1" x14ac:dyDescent="0.15">
      <c r="A88" s="448"/>
      <c r="B88" s="450"/>
      <c r="C88" s="444"/>
      <c r="D88" s="446"/>
      <c r="E88" s="392"/>
      <c r="F88" s="393"/>
      <c r="G88" s="394"/>
      <c r="H88" s="364"/>
      <c r="I88" s="394"/>
      <c r="J88" s="364"/>
      <c r="K88" s="394"/>
      <c r="L88" s="364"/>
      <c r="M88" s="394"/>
      <c r="N88" s="364"/>
      <c r="O88" s="394"/>
      <c r="P88" s="364"/>
      <c r="Q88" s="394"/>
      <c r="R88" s="364"/>
      <c r="S88" s="399"/>
      <c r="T88" s="364"/>
      <c r="U88" s="399"/>
      <c r="V88" s="363"/>
      <c r="W88" s="304">
        <v>0.5</v>
      </c>
      <c r="X88" s="363">
        <f>W88*D87</f>
        <v>13592.051200000002</v>
      </c>
      <c r="Y88" s="403">
        <v>0.5</v>
      </c>
      <c r="Z88" s="363">
        <f>Y88*D87</f>
        <v>13592.051200000002</v>
      </c>
      <c r="AA88" s="376"/>
      <c r="AB88" s="359"/>
    </row>
    <row r="89" spans="1:28" s="277" customFormat="1" ht="6.95" customHeight="1" x14ac:dyDescent="0.15">
      <c r="A89" s="313"/>
      <c r="B89" s="314"/>
      <c r="C89" s="2"/>
      <c r="D89" s="367"/>
      <c r="E89" s="315"/>
      <c r="F89" s="367"/>
      <c r="G89" s="315"/>
      <c r="H89" s="371"/>
      <c r="I89" s="315"/>
      <c r="J89" s="371"/>
      <c r="K89" s="315"/>
      <c r="L89" s="370"/>
      <c r="M89" s="396"/>
      <c r="N89" s="398"/>
      <c r="O89" s="396"/>
      <c r="P89" s="397"/>
      <c r="Q89" s="315"/>
      <c r="R89" s="370"/>
      <c r="S89" s="372"/>
      <c r="T89" s="373"/>
      <c r="U89" s="372"/>
      <c r="V89" s="374"/>
      <c r="W89" s="372"/>
      <c r="X89" s="374"/>
      <c r="Y89" s="375"/>
      <c r="Z89" s="374"/>
      <c r="AA89" s="376"/>
      <c r="AB89" s="359"/>
    </row>
    <row r="90" spans="1:28" s="277" customFormat="1" ht="4.5" customHeight="1" x14ac:dyDescent="0.15">
      <c r="A90" s="447" t="s">
        <v>53</v>
      </c>
      <c r="B90" s="449" t="str">
        <f>ORÇ!B172</f>
        <v>INSTALAÇÃO DE COMBATE E INCÊNDIO / PARA-RAIO</v>
      </c>
      <c r="C90" s="443">
        <f>D90/D102</f>
        <v>5.8909644110969432E-3</v>
      </c>
      <c r="D90" s="445">
        <f>ORÇ!G172</f>
        <v>14590.55</v>
      </c>
      <c r="E90" s="385"/>
      <c r="F90" s="386"/>
      <c r="G90" s="304"/>
      <c r="H90" s="363"/>
      <c r="I90" s="304"/>
      <c r="J90" s="363"/>
      <c r="K90" s="304"/>
      <c r="L90" s="363"/>
      <c r="M90" s="394"/>
      <c r="N90" s="364"/>
      <c r="O90" s="394"/>
      <c r="P90" s="364"/>
      <c r="Q90" s="410"/>
      <c r="R90" s="363"/>
      <c r="S90" s="411"/>
      <c r="T90" s="364"/>
      <c r="U90" s="411"/>
      <c r="V90" s="363"/>
      <c r="W90" s="400"/>
      <c r="X90" s="362"/>
      <c r="Y90" s="402"/>
      <c r="Z90" s="362"/>
      <c r="AA90" s="405"/>
      <c r="AB90" s="406"/>
    </row>
    <row r="91" spans="1:28" s="277" customFormat="1" ht="21" customHeight="1" x14ac:dyDescent="0.15">
      <c r="A91" s="448"/>
      <c r="B91" s="450"/>
      <c r="C91" s="444"/>
      <c r="D91" s="446"/>
      <c r="E91" s="392"/>
      <c r="F91" s="393"/>
      <c r="G91" s="304"/>
      <c r="H91" s="363"/>
      <c r="I91" s="304"/>
      <c r="J91" s="363"/>
      <c r="K91" s="304"/>
      <c r="L91" s="363"/>
      <c r="M91" s="394"/>
      <c r="N91" s="364"/>
      <c r="O91" s="394"/>
      <c r="P91" s="364"/>
      <c r="Q91" s="304"/>
      <c r="R91" s="363"/>
      <c r="S91" s="320"/>
      <c r="T91" s="364"/>
      <c r="U91" s="320"/>
      <c r="V91" s="363"/>
      <c r="W91" s="304">
        <v>0.5</v>
      </c>
      <c r="X91" s="363">
        <f>W91*D90</f>
        <v>7295.2749999999996</v>
      </c>
      <c r="Y91" s="403">
        <v>0.3</v>
      </c>
      <c r="Z91" s="363">
        <f>Y91*D90</f>
        <v>4377.165</v>
      </c>
      <c r="AA91" s="376">
        <v>0.2</v>
      </c>
      <c r="AB91" s="359">
        <f t="shared" ref="AB91:AB94" si="1">AA91*D90</f>
        <v>2918.11</v>
      </c>
    </row>
    <row r="92" spans="1:28" s="277" customFormat="1" ht="6.95" customHeight="1" x14ac:dyDescent="0.15">
      <c r="A92" s="313"/>
      <c r="B92" s="314"/>
      <c r="C92" s="2"/>
      <c r="D92" s="367"/>
      <c r="E92" s="315"/>
      <c r="F92" s="367"/>
      <c r="G92" s="315"/>
      <c r="H92" s="371"/>
      <c r="I92" s="315"/>
      <c r="J92" s="371"/>
      <c r="K92" s="315"/>
      <c r="L92" s="370"/>
      <c r="M92" s="396"/>
      <c r="N92" s="398"/>
      <c r="O92" s="396"/>
      <c r="P92" s="397"/>
      <c r="Q92" s="315"/>
      <c r="R92" s="370"/>
      <c r="S92" s="372"/>
      <c r="T92" s="373"/>
      <c r="U92" s="372"/>
      <c r="V92" s="374"/>
      <c r="W92" s="372"/>
      <c r="X92" s="374"/>
      <c r="Y92" s="375"/>
      <c r="Z92" s="374"/>
      <c r="AA92" s="359"/>
      <c r="AB92" s="359"/>
    </row>
    <row r="93" spans="1:28" s="277" customFormat="1" ht="4.5" customHeight="1" x14ac:dyDescent="0.15">
      <c r="A93" s="447" t="s">
        <v>54</v>
      </c>
      <c r="B93" s="449" t="str">
        <f>ORÇ!B180</f>
        <v>REVESTIMENTOS</v>
      </c>
      <c r="C93" s="443">
        <f>D93/D102</f>
        <v>0.14986474062399313</v>
      </c>
      <c r="D93" s="445">
        <f>ORÇ!G180</f>
        <v>371180.1394000001</v>
      </c>
      <c r="E93" s="385"/>
      <c r="F93" s="386"/>
      <c r="G93" s="304"/>
      <c r="H93" s="363"/>
      <c r="I93" s="304"/>
      <c r="J93" s="363"/>
      <c r="K93" s="304"/>
      <c r="L93" s="363"/>
      <c r="M93" s="394"/>
      <c r="N93" s="364"/>
      <c r="O93" s="394"/>
      <c r="P93" s="364"/>
      <c r="Q93" s="304"/>
      <c r="R93" s="363"/>
      <c r="S93" s="320"/>
      <c r="T93" s="364"/>
      <c r="U93" s="400"/>
      <c r="V93" s="362"/>
      <c r="W93" s="400"/>
      <c r="X93" s="362"/>
      <c r="Y93" s="402"/>
      <c r="Z93" s="362"/>
      <c r="AA93" s="405"/>
      <c r="AB93" s="406"/>
    </row>
    <row r="94" spans="1:28" s="277" customFormat="1" ht="15" customHeight="1" x14ac:dyDescent="0.15">
      <c r="A94" s="448"/>
      <c r="B94" s="450"/>
      <c r="C94" s="444"/>
      <c r="D94" s="446"/>
      <c r="E94" s="392"/>
      <c r="F94" s="393"/>
      <c r="G94" s="304"/>
      <c r="H94" s="363"/>
      <c r="I94" s="304"/>
      <c r="J94" s="363"/>
      <c r="K94" s="304"/>
      <c r="L94" s="363"/>
      <c r="M94" s="394"/>
      <c r="N94" s="364"/>
      <c r="O94" s="394"/>
      <c r="P94" s="364"/>
      <c r="Q94" s="304"/>
      <c r="R94" s="363"/>
      <c r="S94" s="320"/>
      <c r="T94" s="364"/>
      <c r="U94" s="304">
        <v>0.3</v>
      </c>
      <c r="V94" s="363">
        <f>U94*D93</f>
        <v>111354.04182000003</v>
      </c>
      <c r="W94" s="304">
        <v>0.4</v>
      </c>
      <c r="X94" s="363">
        <f>W94*D93</f>
        <v>148472.05576000005</v>
      </c>
      <c r="Y94" s="403">
        <v>0.25</v>
      </c>
      <c r="Z94" s="363">
        <f>Y94*D93</f>
        <v>92795.034850000025</v>
      </c>
      <c r="AA94" s="376">
        <v>0.05</v>
      </c>
      <c r="AB94" s="359">
        <f t="shared" si="1"/>
        <v>18559.006970000006</v>
      </c>
    </row>
    <row r="95" spans="1:28" s="277" customFormat="1" ht="6.95" customHeight="1" x14ac:dyDescent="0.15">
      <c r="A95" s="313"/>
      <c r="B95" s="314"/>
      <c r="C95" s="2"/>
      <c r="D95" s="367"/>
      <c r="E95" s="315"/>
      <c r="F95" s="367"/>
      <c r="G95" s="315"/>
      <c r="H95" s="397"/>
      <c r="I95" s="396"/>
      <c r="J95" s="397"/>
      <c r="K95" s="396"/>
      <c r="L95" s="398"/>
      <c r="M95" s="396"/>
      <c r="N95" s="398"/>
      <c r="O95" s="396"/>
      <c r="P95" s="397"/>
      <c r="Q95" s="315"/>
      <c r="R95" s="370"/>
      <c r="S95" s="372"/>
      <c r="T95" s="373"/>
      <c r="U95" s="372"/>
      <c r="V95" s="374"/>
      <c r="W95" s="372"/>
      <c r="X95" s="374"/>
      <c r="Y95" s="375"/>
      <c r="Z95" s="374"/>
      <c r="AA95" s="359"/>
      <c r="AB95" s="359"/>
    </row>
    <row r="96" spans="1:28" s="277" customFormat="1" ht="4.5" customHeight="1" x14ac:dyDescent="0.15">
      <c r="A96" s="447" t="s">
        <v>55</v>
      </c>
      <c r="B96" s="449" t="str">
        <f>ORÇ!B206</f>
        <v>PINTURA</v>
      </c>
      <c r="C96" s="443">
        <f>D96/D102</f>
        <v>5.2106460052422955E-2</v>
      </c>
      <c r="D96" s="445">
        <f>ORÇ!G206</f>
        <v>129055.59389999999</v>
      </c>
      <c r="E96" s="385"/>
      <c r="F96" s="386"/>
      <c r="G96" s="304"/>
      <c r="H96" s="364"/>
      <c r="I96" s="394"/>
      <c r="J96" s="364"/>
      <c r="K96" s="394"/>
      <c r="L96" s="364"/>
      <c r="M96" s="394"/>
      <c r="N96" s="364"/>
      <c r="O96" s="394"/>
      <c r="P96" s="364"/>
      <c r="Q96" s="410"/>
      <c r="R96" s="363"/>
      <c r="S96" s="399"/>
      <c r="T96" s="364"/>
      <c r="U96" s="399"/>
      <c r="V96" s="363"/>
      <c r="W96" s="400"/>
      <c r="X96" s="362"/>
      <c r="Y96" s="402"/>
      <c r="Z96" s="362"/>
      <c r="AA96" s="405"/>
      <c r="AB96" s="406"/>
    </row>
    <row r="97" spans="1:28" s="277" customFormat="1" ht="15" customHeight="1" x14ac:dyDescent="0.15">
      <c r="A97" s="448"/>
      <c r="B97" s="450"/>
      <c r="C97" s="444"/>
      <c r="D97" s="446"/>
      <c r="E97" s="392"/>
      <c r="F97" s="393"/>
      <c r="G97" s="304"/>
      <c r="H97" s="364"/>
      <c r="I97" s="394"/>
      <c r="J97" s="364"/>
      <c r="K97" s="394"/>
      <c r="L97" s="364"/>
      <c r="M97" s="394"/>
      <c r="N97" s="363"/>
      <c r="O97" s="304"/>
      <c r="P97" s="363"/>
      <c r="Q97" s="304"/>
      <c r="R97" s="363"/>
      <c r="S97" s="320"/>
      <c r="T97" s="364"/>
      <c r="U97" s="320"/>
      <c r="V97" s="363"/>
      <c r="W97" s="304">
        <v>0.3</v>
      </c>
      <c r="X97" s="363">
        <f>W97*D96</f>
        <v>38716.678169999999</v>
      </c>
      <c r="Y97" s="403">
        <v>0.5</v>
      </c>
      <c r="Z97" s="363">
        <f>Y97*D96</f>
        <v>64527.796949999996</v>
      </c>
      <c r="AA97" s="376">
        <v>0.2</v>
      </c>
      <c r="AB97" s="359">
        <f>AA97*D96</f>
        <v>25811.118780000001</v>
      </c>
    </row>
    <row r="98" spans="1:28" s="277" customFormat="1" ht="4.5" customHeight="1" x14ac:dyDescent="0.15">
      <c r="A98" s="412"/>
      <c r="B98" s="413"/>
      <c r="C98" s="1"/>
      <c r="D98" s="414"/>
      <c r="E98" s="415"/>
      <c r="F98" s="414"/>
      <c r="G98" s="416"/>
      <c r="H98" s="417"/>
      <c r="I98" s="416"/>
      <c r="J98" s="363"/>
      <c r="K98" s="416"/>
      <c r="L98" s="363"/>
      <c r="M98" s="416"/>
      <c r="N98" s="363"/>
      <c r="O98" s="441"/>
      <c r="P98" s="362"/>
      <c r="Q98" s="441"/>
      <c r="R98" s="362"/>
      <c r="S98" s="400"/>
      <c r="T98" s="362"/>
      <c r="U98" s="400"/>
      <c r="V98" s="362"/>
      <c r="W98" s="400"/>
      <c r="X98" s="362"/>
      <c r="Y98" s="402"/>
      <c r="Z98" s="362"/>
      <c r="AA98" s="405"/>
      <c r="AB98" s="406"/>
    </row>
    <row r="99" spans="1:28" s="277" customFormat="1" ht="15" customHeight="1" x14ac:dyDescent="0.15">
      <c r="A99" s="412" t="s">
        <v>107</v>
      </c>
      <c r="B99" s="418" t="str">
        <f>ORÇ!B217</f>
        <v>SERVIÇOS COMPLEMENTARES</v>
      </c>
      <c r="C99" s="440">
        <f>D99/D102</f>
        <v>0.11059519612796707</v>
      </c>
      <c r="D99" s="439">
        <f>ORÇ!G217</f>
        <v>273918.60249999998</v>
      </c>
      <c r="E99" s="5"/>
      <c r="F99" s="4"/>
      <c r="G99" s="416"/>
      <c r="H99" s="419"/>
      <c r="I99" s="416"/>
      <c r="J99" s="363"/>
      <c r="K99" s="416"/>
      <c r="L99" s="363"/>
      <c r="M99" s="416"/>
      <c r="N99" s="363"/>
      <c r="O99" s="416">
        <v>0.05</v>
      </c>
      <c r="P99" s="363">
        <f>O99*$D$99</f>
        <v>13695.930124999999</v>
      </c>
      <c r="Q99" s="416">
        <v>0.05</v>
      </c>
      <c r="R99" s="363">
        <f>Q99*$D$99</f>
        <v>13695.930124999999</v>
      </c>
      <c r="S99" s="304">
        <v>0.1</v>
      </c>
      <c r="T99" s="364">
        <f>S99*D99</f>
        <v>27391.860249999998</v>
      </c>
      <c r="U99" s="304">
        <v>0.2</v>
      </c>
      <c r="V99" s="363">
        <f>U99*D99</f>
        <v>54783.720499999996</v>
      </c>
      <c r="W99" s="304">
        <v>0.3</v>
      </c>
      <c r="X99" s="363">
        <f>W99*D99</f>
        <v>82175.580749999994</v>
      </c>
      <c r="Y99" s="403">
        <v>0.2</v>
      </c>
      <c r="Z99" s="363">
        <f>Y99*D99</f>
        <v>54783.720499999996</v>
      </c>
      <c r="AA99" s="403">
        <v>0.1</v>
      </c>
      <c r="AB99" s="359">
        <f>AA99*D99</f>
        <v>27391.860249999998</v>
      </c>
    </row>
    <row r="100" spans="1:28" x14ac:dyDescent="0.15">
      <c r="A100" s="412"/>
      <c r="B100" s="418"/>
      <c r="C100" s="420"/>
      <c r="D100" s="421"/>
      <c r="E100" s="416"/>
      <c r="F100" s="417"/>
      <c r="G100" s="416"/>
      <c r="H100" s="417"/>
      <c r="I100" s="416"/>
      <c r="J100" s="363"/>
      <c r="K100" s="416"/>
      <c r="L100" s="363"/>
      <c r="M100" s="416"/>
      <c r="N100" s="363"/>
      <c r="O100" s="416"/>
      <c r="P100" s="363"/>
      <c r="Q100" s="320"/>
      <c r="R100" s="363"/>
      <c r="S100" s="320"/>
      <c r="T100" s="364"/>
      <c r="U100" s="320"/>
      <c r="V100" s="363"/>
      <c r="W100" s="305"/>
      <c r="X100" s="363"/>
      <c r="Y100" s="376"/>
      <c r="Z100" s="359"/>
      <c r="AA100" s="376"/>
      <c r="AB100" s="422"/>
    </row>
    <row r="101" spans="1:28" x14ac:dyDescent="0.15">
      <c r="A101" s="313"/>
      <c r="B101" s="314"/>
      <c r="C101" s="315"/>
      <c r="D101" s="367"/>
      <c r="E101" s="315"/>
      <c r="F101" s="371"/>
      <c r="G101" s="315"/>
      <c r="H101" s="371"/>
      <c r="I101" s="315"/>
      <c r="J101" s="370"/>
      <c r="K101" s="315"/>
      <c r="L101" s="370"/>
      <c r="M101" s="315"/>
      <c r="N101" s="371"/>
      <c r="O101" s="315"/>
      <c r="P101" s="370"/>
      <c r="Q101" s="372"/>
      <c r="R101" s="374"/>
      <c r="S101" s="372"/>
      <c r="T101" s="373"/>
      <c r="U101" s="372"/>
      <c r="V101" s="374"/>
      <c r="W101" s="375"/>
      <c r="X101" s="374"/>
      <c r="Y101" s="359"/>
      <c r="Z101" s="359"/>
      <c r="AA101" s="376"/>
      <c r="AB101" s="422"/>
    </row>
    <row r="102" spans="1:28" x14ac:dyDescent="0.15">
      <c r="A102" s="452" t="s">
        <v>105</v>
      </c>
      <c r="B102" s="452"/>
      <c r="C102" s="452"/>
      <c r="D102" s="423">
        <f>SUM(D52:D99)</f>
        <v>2476767.6363000004</v>
      </c>
      <c r="E102" s="424">
        <f>F102/D102</f>
        <v>7.4357438017529356E-3</v>
      </c>
      <c r="F102" s="425">
        <f>SUM(F52:F99)</f>
        <v>18416.609599999996</v>
      </c>
      <c r="G102" s="424">
        <f>H102/D102</f>
        <v>2.3472896346001072E-2</v>
      </c>
      <c r="H102" s="426">
        <f>SUM(H52:H100)</f>
        <v>58136.909999999989</v>
      </c>
      <c r="I102" s="424">
        <f>J102/D102</f>
        <v>1.9934735643493188E-2</v>
      </c>
      <c r="J102" s="425">
        <f>SUM(J54:J100)</f>
        <v>49373.708079999989</v>
      </c>
      <c r="K102" s="424">
        <f>L102/D102</f>
        <v>2.4466154172833411E-2</v>
      </c>
      <c r="L102" s="425">
        <f>SUM(L56:L100)</f>
        <v>60596.978839999996</v>
      </c>
      <c r="M102" s="424">
        <f>N102/D102</f>
        <v>6.6926730602645021E-2</v>
      </c>
      <c r="N102" s="425">
        <f>SUM(N55:N100)</f>
        <v>165761.96036</v>
      </c>
      <c r="O102" s="424">
        <f>P102/D102</f>
        <v>8.9477395415286654E-2</v>
      </c>
      <c r="P102" s="425">
        <f>SUM(P56:P99)</f>
        <v>221614.717145</v>
      </c>
      <c r="Q102" s="424">
        <f>R102/D102</f>
        <v>5.7634088290270981E-2</v>
      </c>
      <c r="R102" s="425">
        <f>SUM(R52:R100)</f>
        <v>142746.24462499999</v>
      </c>
      <c r="S102" s="424">
        <f>T102/D102</f>
        <v>8.6553262336004619E-2</v>
      </c>
      <c r="T102" s="427">
        <f>SUM(T55:T99)</f>
        <v>214372.31896999999</v>
      </c>
      <c r="U102" s="424">
        <f>V102/D102</f>
        <v>0.15037231296205789</v>
      </c>
      <c r="V102" s="425">
        <f>SUM(V52:V99)</f>
        <v>372437.27814000001</v>
      </c>
      <c r="W102" s="424">
        <f>X102/D102</f>
        <v>0.22775588257552362</v>
      </c>
      <c r="X102" s="426">
        <f>SUM(X55:X100)</f>
        <v>564098.3989400001</v>
      </c>
      <c r="Y102" s="424">
        <f>Z102/D102</f>
        <v>0.17919983422144492</v>
      </c>
      <c r="Z102" s="425">
        <f>SUM(Z54:Z100)</f>
        <v>443836.34983000002</v>
      </c>
      <c r="AA102" s="424">
        <f>AB102/D102</f>
        <v>6.6770963632685601E-2</v>
      </c>
      <c r="AB102" s="425">
        <f>SUM(AB52:AB100)</f>
        <v>165376.16177000001</v>
      </c>
    </row>
    <row r="103" spans="1:28" x14ac:dyDescent="0.15">
      <c r="A103" s="428"/>
      <c r="B103" s="429" t="s">
        <v>432</v>
      </c>
      <c r="C103" s="430"/>
      <c r="D103" s="423">
        <f>D102*0.25</f>
        <v>619191.90907500009</v>
      </c>
      <c r="E103" s="431"/>
      <c r="F103" s="431">
        <f>F102*0.25</f>
        <v>4604.152399999999</v>
      </c>
      <c r="G103" s="431"/>
      <c r="H103" s="432">
        <f>H102*0.25</f>
        <v>14534.227499999997</v>
      </c>
      <c r="I103" s="431"/>
      <c r="J103" s="431">
        <f>J102*0.25</f>
        <v>12343.427019999997</v>
      </c>
      <c r="K103" s="431"/>
      <c r="L103" s="431">
        <f>L102*0.25</f>
        <v>15149.244709999999</v>
      </c>
      <c r="M103" s="431"/>
      <c r="N103" s="431">
        <f>N102*0.25</f>
        <v>41440.490089999999</v>
      </c>
      <c r="O103" s="431"/>
      <c r="P103" s="431">
        <f>P102*0.25</f>
        <v>55403.679286250001</v>
      </c>
      <c r="Q103" s="431"/>
      <c r="R103" s="431">
        <f>R102*0.25</f>
        <v>35686.561156249998</v>
      </c>
      <c r="S103" s="431"/>
      <c r="T103" s="433">
        <f>0.25*T102</f>
        <v>53593.079742499998</v>
      </c>
      <c r="U103" s="431"/>
      <c r="V103" s="431">
        <f>V102*0.25</f>
        <v>93109.319535000002</v>
      </c>
      <c r="W103" s="431"/>
      <c r="X103" s="432">
        <f>X102*0.25</f>
        <v>141024.59973500003</v>
      </c>
      <c r="Y103" s="431"/>
      <c r="Z103" s="431">
        <f>Z102*0.25</f>
        <v>110959.08745750001</v>
      </c>
      <c r="AA103" s="431"/>
      <c r="AB103" s="431">
        <f>AB102*0.25</f>
        <v>41344.040442500002</v>
      </c>
    </row>
    <row r="104" spans="1:28" x14ac:dyDescent="0.15">
      <c r="A104" s="428"/>
      <c r="B104" s="429" t="s">
        <v>317</v>
      </c>
      <c r="C104" s="430"/>
      <c r="D104" s="423"/>
      <c r="E104" s="431"/>
      <c r="F104" s="431">
        <f>SUM(F102:F103)</f>
        <v>23020.761999999995</v>
      </c>
      <c r="G104" s="431"/>
      <c r="H104" s="432">
        <f>SUM(H102:H103)</f>
        <v>72671.137499999983</v>
      </c>
      <c r="I104" s="431"/>
      <c r="J104" s="431">
        <f>SUM(J102:J103)</f>
        <v>61717.135099999985</v>
      </c>
      <c r="K104" s="431"/>
      <c r="L104" s="431">
        <f>SUM(L102:L103)</f>
        <v>75746.223549999995</v>
      </c>
      <c r="M104" s="431"/>
      <c r="N104" s="431">
        <f>SUM(N102:N103)</f>
        <v>207202.45045</v>
      </c>
      <c r="O104" s="431"/>
      <c r="P104" s="431">
        <f>SUM(P102:P103)</f>
        <v>277018.39643125003</v>
      </c>
      <c r="Q104" s="431"/>
      <c r="R104" s="431">
        <f>SUM(R102:R103)</f>
        <v>178432.80578125</v>
      </c>
      <c r="S104" s="431"/>
      <c r="T104" s="433">
        <f>SUM(T102:T103)</f>
        <v>267965.3987125</v>
      </c>
      <c r="U104" s="431"/>
      <c r="V104" s="431">
        <f>SUM(V102:V103)</f>
        <v>465546.59767500003</v>
      </c>
      <c r="W104" s="431"/>
      <c r="X104" s="432">
        <f>SUM(X102:X103)</f>
        <v>705122.99867500016</v>
      </c>
      <c r="Y104" s="431"/>
      <c r="Z104" s="431">
        <f>SUM(Z102:Z103)</f>
        <v>554795.43728750001</v>
      </c>
      <c r="AA104" s="431"/>
      <c r="AB104" s="431">
        <f>SUM(AB102:AB103)</f>
        <v>206720.20221250001</v>
      </c>
    </row>
    <row r="105" spans="1:28" x14ac:dyDescent="0.15">
      <c r="A105" s="452" t="s">
        <v>106</v>
      </c>
      <c r="B105" s="452"/>
      <c r="C105" s="452"/>
      <c r="D105" s="423">
        <f>SUM(D102:D103)</f>
        <v>3095959.5453750007</v>
      </c>
      <c r="E105" s="434">
        <f>E102</f>
        <v>7.4357438017529356E-3</v>
      </c>
      <c r="F105" s="435">
        <f>F104</f>
        <v>23020.761999999995</v>
      </c>
      <c r="G105" s="434">
        <f>G102+E105</f>
        <v>3.0908640147754008E-2</v>
      </c>
      <c r="H105" s="436">
        <f>F105+H104</f>
        <v>95691.89949999997</v>
      </c>
      <c r="I105" s="434">
        <f>I102+G105</f>
        <v>5.0843375791247196E-2</v>
      </c>
      <c r="J105" s="435">
        <f>H105+J104</f>
        <v>157409.03459999996</v>
      </c>
      <c r="K105" s="434">
        <f>K102+I105</f>
        <v>7.5309529964080607E-2</v>
      </c>
      <c r="L105" s="435">
        <f>J105+L104</f>
        <v>233155.25814999995</v>
      </c>
      <c r="M105" s="434">
        <f>M102+K105</f>
        <v>0.14223626056672561</v>
      </c>
      <c r="N105" s="435">
        <f>L105+N104</f>
        <v>440357.70859999995</v>
      </c>
      <c r="O105" s="434">
        <f>O102+M105</f>
        <v>0.23171365598201227</v>
      </c>
      <c r="P105" s="435">
        <f>N105+P104</f>
        <v>717376.10503125004</v>
      </c>
      <c r="Q105" s="434">
        <f>Q102+O105</f>
        <v>0.28934774427228327</v>
      </c>
      <c r="R105" s="435">
        <f>P105+R104</f>
        <v>895808.91081250005</v>
      </c>
      <c r="S105" s="434">
        <f>S102+Q105</f>
        <v>0.3759010066082879</v>
      </c>
      <c r="T105" s="437">
        <f>R105+T104</f>
        <v>1163774.3095249999</v>
      </c>
      <c r="U105" s="434">
        <f>S105+U102</f>
        <v>0.52627331957034573</v>
      </c>
      <c r="V105" s="435">
        <f>T105+V104</f>
        <v>1629320.9072</v>
      </c>
      <c r="W105" s="434">
        <f>W102+U105</f>
        <v>0.75402920214586933</v>
      </c>
      <c r="X105" s="436">
        <f>V105+X104</f>
        <v>2334443.9058750002</v>
      </c>
      <c r="Y105" s="434">
        <f>Y102+W105</f>
        <v>0.93322903636731425</v>
      </c>
      <c r="Z105" s="435">
        <f>X105+Z104</f>
        <v>2889239.3431625003</v>
      </c>
      <c r="AA105" s="434">
        <f>AA102+Y105</f>
        <v>0.99999999999999989</v>
      </c>
      <c r="AB105" s="435">
        <f>Z105+AB104</f>
        <v>3095959.5453750002</v>
      </c>
    </row>
  </sheetData>
  <mergeCells count="61">
    <mergeCell ref="A105:C105"/>
    <mergeCell ref="A102:C102"/>
    <mergeCell ref="Q52:R52"/>
    <mergeCell ref="A55:A56"/>
    <mergeCell ref="B55:B56"/>
    <mergeCell ref="C55:C56"/>
    <mergeCell ref="D55:D56"/>
    <mergeCell ref="G52:H52"/>
    <mergeCell ref="I52:J52"/>
    <mergeCell ref="K52:L52"/>
    <mergeCell ref="M52:N52"/>
    <mergeCell ref="O52:P52"/>
    <mergeCell ref="E52:F52"/>
    <mergeCell ref="A60:A62"/>
    <mergeCell ref="B60:B62"/>
    <mergeCell ref="C60:C62"/>
    <mergeCell ref="D60:D62"/>
    <mergeCell ref="A64:A65"/>
    <mergeCell ref="B64:B65"/>
    <mergeCell ref="C64:C65"/>
    <mergeCell ref="D64:D65"/>
    <mergeCell ref="A67:A68"/>
    <mergeCell ref="B67:B68"/>
    <mergeCell ref="C67:C68"/>
    <mergeCell ref="D67:D68"/>
    <mergeCell ref="A70:A71"/>
    <mergeCell ref="B70:B71"/>
    <mergeCell ref="C70:C71"/>
    <mergeCell ref="D70:D71"/>
    <mergeCell ref="A76:A77"/>
    <mergeCell ref="B76:B77"/>
    <mergeCell ref="C76:C77"/>
    <mergeCell ref="D76:D77"/>
    <mergeCell ref="A73:A74"/>
    <mergeCell ref="B73:B74"/>
    <mergeCell ref="C73:C74"/>
    <mergeCell ref="D73:D74"/>
    <mergeCell ref="D90:D91"/>
    <mergeCell ref="A93:A94"/>
    <mergeCell ref="B93:B94"/>
    <mergeCell ref="A79:A80"/>
    <mergeCell ref="B79:B80"/>
    <mergeCell ref="C79:C80"/>
    <mergeCell ref="D79:D80"/>
    <mergeCell ref="C93:C94"/>
    <mergeCell ref="C96:C97"/>
    <mergeCell ref="D93:D94"/>
    <mergeCell ref="D96:D97"/>
    <mergeCell ref="A84:A85"/>
    <mergeCell ref="B84:B85"/>
    <mergeCell ref="C84:C85"/>
    <mergeCell ref="D84:D85"/>
    <mergeCell ref="A96:A97"/>
    <mergeCell ref="B96:B97"/>
    <mergeCell ref="A87:A88"/>
    <mergeCell ref="B87:B88"/>
    <mergeCell ref="C87:C88"/>
    <mergeCell ref="D87:D88"/>
    <mergeCell ref="A90:A91"/>
    <mergeCell ref="B90:B91"/>
    <mergeCell ref="C90:C91"/>
  </mergeCells>
  <phoneticPr fontId="0" type="noConversion"/>
  <pageMargins left="0.51181102362204722" right="0.51181102362204722" top="0.78740157480314965" bottom="0.78740157480314965" header="0.31496062992125984" footer="0.31496062992125984"/>
  <pageSetup scale="42" orientation="landscape" r:id="rId1"/>
  <rowBreaks count="1" manualBreakCount="1">
    <brk id="106" max="27" man="1"/>
  </rowBreaks>
  <colBreaks count="1" manualBreakCount="1">
    <brk id="2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"/>
  <sheetViews>
    <sheetView view="pageBreakPreview" topLeftCell="A52" zoomScale="90" zoomScaleSheetLayoutView="90" workbookViewId="0">
      <pane xSplit="7" ySplit="21" topLeftCell="H73" activePane="bottomRight" state="frozen"/>
      <selection activeCell="A52" sqref="A52"/>
      <selection pane="topRight" activeCell="F52" sqref="F52"/>
      <selection pane="bottomLeft" activeCell="A73" sqref="A73"/>
      <selection pane="bottomRight" activeCell="H86" sqref="H86"/>
    </sheetView>
  </sheetViews>
  <sheetFormatPr defaultRowHeight="12" x14ac:dyDescent="0.15"/>
  <cols>
    <col min="1" max="1" width="8.375" style="269" customWidth="1"/>
    <col min="2" max="2" width="27.875" style="269" customWidth="1"/>
    <col min="3" max="3" width="9.25" style="270" customWidth="1"/>
    <col min="4" max="4" width="13.625" style="269" customWidth="1"/>
    <col min="5" max="5" width="5.625" style="269" customWidth="1"/>
    <col min="6" max="6" width="10.75" style="269" customWidth="1"/>
    <col min="7" max="7" width="6" style="270" customWidth="1"/>
    <col min="8" max="8" width="9" style="271" customWidth="1"/>
    <col min="9" max="9" width="6.125" style="270" customWidth="1"/>
    <col min="10" max="10" width="10.875" style="271" customWidth="1"/>
    <col min="11" max="11" width="5.625" style="270" customWidth="1"/>
    <col min="12" max="12" width="11.5" style="271" customWidth="1"/>
    <col min="13" max="13" width="6.875" style="270" customWidth="1"/>
    <col min="14" max="14" width="11.5" style="271" customWidth="1"/>
    <col min="15" max="15" width="7.875" style="270" customWidth="1"/>
    <col min="16" max="16" width="11.5" style="271" customWidth="1"/>
    <col min="17" max="17" width="6.5" style="270" customWidth="1"/>
    <col min="18" max="18" width="11.75" style="271" customWidth="1"/>
    <col min="19" max="19" width="7.125" style="270" customWidth="1"/>
    <col min="20" max="20" width="12.125" style="272" customWidth="1"/>
    <col min="21" max="21" width="7.75" style="270" customWidth="1"/>
    <col min="22" max="22" width="12" style="271" customWidth="1"/>
    <col min="23" max="23" width="7.125" style="270" customWidth="1"/>
    <col min="24" max="24" width="12.625" style="271" customWidth="1"/>
    <col min="25" max="25" width="8" style="269" customWidth="1"/>
    <col min="26" max="26" width="13.125" style="271" customWidth="1"/>
    <col min="27" max="27" width="7.625" style="269" customWidth="1"/>
    <col min="28" max="28" width="13.5" style="271" customWidth="1"/>
    <col min="29" max="16384" width="9" style="269"/>
  </cols>
  <sheetData>
    <row r="1" spans="1:28" ht="12.75" x14ac:dyDescent="0.15">
      <c r="A1" s="266" t="s">
        <v>0</v>
      </c>
      <c r="B1" s="267"/>
      <c r="C1" s="268"/>
    </row>
    <row r="2" spans="1:28" ht="12.75" x14ac:dyDescent="0.15">
      <c r="A2" s="266" t="s">
        <v>60</v>
      </c>
      <c r="B2" s="273"/>
      <c r="C2" s="268"/>
    </row>
    <row r="3" spans="1:28" ht="12.75" x14ac:dyDescent="0.15">
      <c r="A3" s="266" t="s">
        <v>61</v>
      </c>
      <c r="B3" s="273"/>
      <c r="C3" s="268"/>
    </row>
    <row r="4" spans="1:28" s="279" customFormat="1" ht="12.75" customHeight="1" x14ac:dyDescent="0.15">
      <c r="A4" s="274"/>
      <c r="B4" s="274" t="s">
        <v>150</v>
      </c>
      <c r="C4" s="275"/>
      <c r="D4" s="274"/>
      <c r="E4" s="274"/>
      <c r="F4" s="274"/>
      <c r="G4" s="276"/>
      <c r="H4" s="277"/>
      <c r="I4" s="275"/>
      <c r="J4" s="277"/>
      <c r="K4" s="275"/>
      <c r="L4" s="277"/>
      <c r="M4" s="275"/>
      <c r="N4" s="277"/>
      <c r="O4" s="275"/>
      <c r="P4" s="277"/>
      <c r="Q4" s="275"/>
      <c r="R4" s="277"/>
      <c r="S4" s="275"/>
      <c r="T4" s="278"/>
      <c r="U4" s="275"/>
      <c r="V4" s="277"/>
      <c r="W4" s="275"/>
      <c r="X4" s="277"/>
      <c r="Z4" s="277"/>
      <c r="AB4" s="277"/>
    </row>
    <row r="5" spans="1:28" s="279" customFormat="1" ht="12.75" customHeight="1" x14ac:dyDescent="0.15">
      <c r="A5" s="274"/>
      <c r="B5" s="274"/>
      <c r="C5" s="276"/>
      <c r="D5" s="280"/>
      <c r="E5" s="280"/>
      <c r="F5" s="280"/>
      <c r="G5" s="276"/>
      <c r="H5" s="277"/>
      <c r="I5" s="275"/>
      <c r="J5" s="277"/>
      <c r="K5" s="275"/>
      <c r="L5" s="277"/>
      <c r="M5" s="275"/>
      <c r="N5" s="277"/>
      <c r="O5" s="275"/>
      <c r="P5" s="277"/>
      <c r="Q5" s="275"/>
      <c r="R5" s="277"/>
      <c r="S5" s="275"/>
      <c r="T5" s="278"/>
      <c r="U5" s="275"/>
      <c r="V5" s="277"/>
      <c r="W5" s="275"/>
      <c r="X5" s="277"/>
      <c r="Z5" s="277"/>
      <c r="AB5" s="277"/>
    </row>
    <row r="6" spans="1:28" s="279" customFormat="1" ht="12.75" hidden="1" customHeight="1" x14ac:dyDescent="0.15">
      <c r="A6" s="281" t="s">
        <v>42</v>
      </c>
      <c r="B6" s="282"/>
      <c r="C6" s="283"/>
      <c r="D6" s="282"/>
      <c r="E6" s="282"/>
      <c r="F6" s="282"/>
      <c r="G6" s="283"/>
      <c r="H6" s="284"/>
      <c r="I6" s="283"/>
      <c r="J6" s="284"/>
      <c r="K6" s="283"/>
      <c r="L6" s="284"/>
      <c r="M6" s="283"/>
      <c r="N6" s="284"/>
      <c r="O6" s="283"/>
      <c r="P6" s="284"/>
      <c r="Q6" s="283"/>
      <c r="R6" s="284"/>
      <c r="S6" s="285"/>
      <c r="T6" s="286"/>
      <c r="U6" s="285"/>
      <c r="V6" s="287"/>
      <c r="W6" s="285"/>
      <c r="X6" s="287"/>
      <c r="Y6" s="288"/>
      <c r="Z6" s="287"/>
      <c r="AB6" s="277"/>
    </row>
    <row r="7" spans="1:28" s="279" customFormat="1" ht="15.75" hidden="1" customHeight="1" x14ac:dyDescent="0.15">
      <c r="A7" s="281" t="s">
        <v>62</v>
      </c>
      <c r="B7" s="282"/>
      <c r="C7" s="283"/>
      <c r="D7" s="289"/>
      <c r="E7" s="289"/>
      <c r="F7" s="289"/>
      <c r="G7" s="290" t="s">
        <v>63</v>
      </c>
      <c r="H7" s="291"/>
      <c r="I7" s="290" t="s">
        <v>64</v>
      </c>
      <c r="J7" s="291"/>
      <c r="K7" s="290" t="s">
        <v>65</v>
      </c>
      <c r="L7" s="291"/>
      <c r="M7" s="290" t="s">
        <v>65</v>
      </c>
      <c r="N7" s="291"/>
      <c r="O7" s="290" t="s">
        <v>66</v>
      </c>
      <c r="P7" s="291"/>
      <c r="Q7" s="290" t="s">
        <v>65</v>
      </c>
      <c r="R7" s="291"/>
      <c r="S7" s="285"/>
      <c r="T7" s="286"/>
      <c r="U7" s="285"/>
      <c r="V7" s="287"/>
      <c r="W7" s="285"/>
      <c r="X7" s="287"/>
      <c r="Y7" s="288"/>
      <c r="Z7" s="287"/>
      <c r="AB7" s="277"/>
    </row>
    <row r="8" spans="1:28" s="279" customFormat="1" ht="11.25" hidden="1" customHeight="1" x14ac:dyDescent="0.15">
      <c r="A8" s="292" t="s">
        <v>67</v>
      </c>
      <c r="B8" s="293" t="s">
        <v>68</v>
      </c>
      <c r="C8" s="290" t="s">
        <v>69</v>
      </c>
      <c r="D8" s="294" t="s">
        <v>70</v>
      </c>
      <c r="E8" s="294"/>
      <c r="F8" s="294"/>
      <c r="G8" s="290" t="s">
        <v>71</v>
      </c>
      <c r="H8" s="295" t="s">
        <v>72</v>
      </c>
      <c r="I8" s="290" t="s">
        <v>71</v>
      </c>
      <c r="J8" s="295" t="s">
        <v>72</v>
      </c>
      <c r="K8" s="290" t="s">
        <v>71</v>
      </c>
      <c r="L8" s="295" t="s">
        <v>72</v>
      </c>
      <c r="M8" s="290" t="s">
        <v>71</v>
      </c>
      <c r="N8" s="295" t="s">
        <v>72</v>
      </c>
      <c r="O8" s="290" t="s">
        <v>71</v>
      </c>
      <c r="P8" s="295" t="s">
        <v>72</v>
      </c>
      <c r="Q8" s="290" t="s">
        <v>71</v>
      </c>
      <c r="R8" s="295" t="s">
        <v>72</v>
      </c>
      <c r="S8" s="285"/>
      <c r="T8" s="296"/>
      <c r="U8" s="285"/>
      <c r="V8" s="297"/>
      <c r="W8" s="285"/>
      <c r="X8" s="297"/>
      <c r="Y8" s="298"/>
      <c r="Z8" s="297"/>
      <c r="AB8" s="277"/>
    </row>
    <row r="9" spans="1:28" s="279" customFormat="1" ht="11.25" hidden="1" customHeight="1" x14ac:dyDescent="0.15">
      <c r="A9" s="281" t="s">
        <v>73</v>
      </c>
      <c r="B9" s="282"/>
      <c r="C9" s="283"/>
      <c r="D9" s="282"/>
      <c r="E9" s="282"/>
      <c r="F9" s="282"/>
      <c r="G9" s="283"/>
      <c r="H9" s="284"/>
      <c r="I9" s="283"/>
      <c r="J9" s="284"/>
      <c r="K9" s="283"/>
      <c r="L9" s="299"/>
      <c r="M9" s="283"/>
      <c r="N9" s="299"/>
      <c r="O9" s="283"/>
      <c r="P9" s="284"/>
      <c r="Q9" s="283"/>
      <c r="R9" s="299"/>
      <c r="S9" s="285"/>
      <c r="T9" s="286"/>
      <c r="U9" s="285"/>
      <c r="V9" s="287"/>
      <c r="W9" s="285"/>
      <c r="X9" s="287"/>
      <c r="Y9" s="288"/>
      <c r="Z9" s="287"/>
      <c r="AB9" s="277"/>
    </row>
    <row r="10" spans="1:28" s="277" customFormat="1" ht="5.0999999999999996" hidden="1" customHeight="1" x14ac:dyDescent="0.15">
      <c r="A10" s="300" t="s">
        <v>74</v>
      </c>
      <c r="B10" s="301" t="s">
        <v>75</v>
      </c>
      <c r="C10" s="302">
        <v>1.83E-2</v>
      </c>
      <c r="D10" s="303">
        <v>14916.36</v>
      </c>
      <c r="E10" s="303"/>
      <c r="F10" s="303"/>
      <c r="G10" s="304"/>
      <c r="H10" s="305"/>
      <c r="I10" s="304"/>
      <c r="J10" s="305"/>
      <c r="K10" s="304"/>
      <c r="L10" s="305"/>
      <c r="M10" s="304"/>
      <c r="N10" s="305"/>
      <c r="O10" s="304"/>
      <c r="P10" s="305"/>
      <c r="Q10" s="304"/>
      <c r="R10" s="305"/>
      <c r="S10" s="306"/>
      <c r="T10" s="307"/>
      <c r="U10" s="306"/>
      <c r="V10" s="308"/>
      <c r="W10" s="306"/>
      <c r="X10" s="308"/>
      <c r="Y10" s="308"/>
      <c r="Z10" s="308"/>
    </row>
    <row r="11" spans="1:28" s="277" customFormat="1" ht="15" hidden="1" customHeight="1" x14ac:dyDescent="0.15">
      <c r="A11" s="309"/>
      <c r="B11" s="310"/>
      <c r="C11" s="311"/>
      <c r="D11" s="312"/>
      <c r="E11" s="312"/>
      <c r="F11" s="312"/>
      <c r="G11" s="304">
        <v>1</v>
      </c>
      <c r="H11" s="305">
        <v>14916.36</v>
      </c>
      <c r="I11" s="304"/>
      <c r="J11" s="305">
        <v>0</v>
      </c>
      <c r="K11" s="304"/>
      <c r="L11" s="305">
        <v>0</v>
      </c>
      <c r="M11" s="304"/>
      <c r="N11" s="305">
        <v>0</v>
      </c>
      <c r="O11" s="304"/>
      <c r="P11" s="305">
        <v>0</v>
      </c>
      <c r="Q11" s="304"/>
      <c r="R11" s="305">
        <v>0</v>
      </c>
      <c r="S11" s="306"/>
      <c r="T11" s="307"/>
      <c r="U11" s="306"/>
      <c r="V11" s="308"/>
      <c r="W11" s="306"/>
      <c r="X11" s="308"/>
      <c r="Y11" s="308"/>
      <c r="Z11" s="308"/>
    </row>
    <row r="12" spans="1:28" s="277" customFormat="1" ht="6.95" hidden="1" customHeight="1" x14ac:dyDescent="0.15">
      <c r="A12" s="313"/>
      <c r="B12" s="314"/>
      <c r="C12" s="315"/>
      <c r="D12" s="314"/>
      <c r="E12" s="314"/>
      <c r="F12" s="314"/>
      <c r="G12" s="315"/>
      <c r="H12" s="314"/>
      <c r="I12" s="315"/>
      <c r="J12" s="314"/>
      <c r="K12" s="315"/>
      <c r="L12" s="316"/>
      <c r="M12" s="315"/>
      <c r="N12" s="316"/>
      <c r="O12" s="315"/>
      <c r="P12" s="314"/>
      <c r="Q12" s="315"/>
      <c r="R12" s="316"/>
      <c r="S12" s="317"/>
      <c r="T12" s="318"/>
      <c r="U12" s="317"/>
      <c r="V12" s="319"/>
      <c r="W12" s="317"/>
      <c r="X12" s="319"/>
      <c r="Y12" s="319"/>
      <c r="Z12" s="319"/>
    </row>
    <row r="13" spans="1:28" s="277" customFormat="1" ht="5.0999999999999996" hidden="1" customHeight="1" x14ac:dyDescent="0.15">
      <c r="A13" s="300" t="s">
        <v>76</v>
      </c>
      <c r="B13" s="301" t="s">
        <v>77</v>
      </c>
      <c r="C13" s="302">
        <v>1.47E-2</v>
      </c>
      <c r="D13" s="303">
        <v>12000.94</v>
      </c>
      <c r="E13" s="303"/>
      <c r="F13" s="303"/>
      <c r="G13" s="304"/>
      <c r="H13" s="305"/>
      <c r="I13" s="304"/>
      <c r="J13" s="305"/>
      <c r="K13" s="304"/>
      <c r="L13" s="305"/>
      <c r="M13" s="304"/>
      <c r="N13" s="305"/>
      <c r="O13" s="304"/>
      <c r="P13" s="305"/>
      <c r="Q13" s="304"/>
      <c r="R13" s="305"/>
      <c r="S13" s="306"/>
      <c r="T13" s="307"/>
      <c r="U13" s="306"/>
      <c r="V13" s="308"/>
      <c r="W13" s="306"/>
      <c r="X13" s="308"/>
      <c r="Y13" s="308"/>
      <c r="Z13" s="308"/>
    </row>
    <row r="14" spans="1:28" s="277" customFormat="1" ht="15" hidden="1" customHeight="1" x14ac:dyDescent="0.15">
      <c r="A14" s="309"/>
      <c r="B14" s="310"/>
      <c r="C14" s="311"/>
      <c r="D14" s="312"/>
      <c r="E14" s="312"/>
      <c r="F14" s="312"/>
      <c r="G14" s="304">
        <v>0.5</v>
      </c>
      <c r="H14" s="305">
        <v>6000.47</v>
      </c>
      <c r="I14" s="304">
        <v>0.5</v>
      </c>
      <c r="J14" s="305">
        <v>6000.47</v>
      </c>
      <c r="K14" s="304"/>
      <c r="L14" s="305">
        <v>0</v>
      </c>
      <c r="M14" s="304"/>
      <c r="N14" s="305">
        <v>0</v>
      </c>
      <c r="O14" s="304"/>
      <c r="P14" s="305">
        <v>0</v>
      </c>
      <c r="Q14" s="304"/>
      <c r="R14" s="305">
        <v>0</v>
      </c>
      <c r="S14" s="306"/>
      <c r="T14" s="307"/>
      <c r="U14" s="306"/>
      <c r="V14" s="308"/>
      <c r="W14" s="306"/>
      <c r="X14" s="308"/>
      <c r="Y14" s="308"/>
      <c r="Z14" s="308"/>
    </row>
    <row r="15" spans="1:28" s="277" customFormat="1" ht="6.95" hidden="1" customHeight="1" x14ac:dyDescent="0.15">
      <c r="A15" s="313"/>
      <c r="B15" s="314"/>
      <c r="C15" s="315"/>
      <c r="D15" s="314"/>
      <c r="E15" s="314"/>
      <c r="F15" s="314"/>
      <c r="G15" s="315"/>
      <c r="H15" s="314"/>
      <c r="I15" s="315"/>
      <c r="J15" s="314"/>
      <c r="K15" s="315"/>
      <c r="L15" s="316"/>
      <c r="M15" s="315"/>
      <c r="N15" s="316"/>
      <c r="O15" s="315"/>
      <c r="P15" s="314"/>
      <c r="Q15" s="315"/>
      <c r="R15" s="316"/>
      <c r="S15" s="317"/>
      <c r="T15" s="318"/>
      <c r="U15" s="317"/>
      <c r="V15" s="319"/>
      <c r="W15" s="317"/>
      <c r="X15" s="319"/>
      <c r="Y15" s="319"/>
      <c r="Z15" s="319"/>
    </row>
    <row r="16" spans="1:28" s="277" customFormat="1" ht="5.0999999999999996" hidden="1" customHeight="1" x14ac:dyDescent="0.15">
      <c r="A16" s="300" t="s">
        <v>78</v>
      </c>
      <c r="B16" s="301" t="s">
        <v>79</v>
      </c>
      <c r="C16" s="302">
        <v>0.17069999999999999</v>
      </c>
      <c r="D16" s="303">
        <v>139317.47</v>
      </c>
      <c r="E16" s="303"/>
      <c r="F16" s="303"/>
      <c r="G16" s="304"/>
      <c r="H16" s="305"/>
      <c r="I16" s="304"/>
      <c r="J16" s="305"/>
      <c r="K16" s="304"/>
      <c r="L16" s="305"/>
      <c r="M16" s="304"/>
      <c r="N16" s="305"/>
      <c r="O16" s="304"/>
      <c r="P16" s="305"/>
      <c r="Q16" s="304"/>
      <c r="R16" s="305"/>
      <c r="S16" s="306"/>
      <c r="T16" s="307"/>
      <c r="U16" s="306"/>
      <c r="V16" s="308"/>
      <c r="W16" s="306"/>
      <c r="X16" s="308"/>
      <c r="Y16" s="308"/>
      <c r="Z16" s="308"/>
    </row>
    <row r="17" spans="1:26" s="277" customFormat="1" ht="15" hidden="1" customHeight="1" x14ac:dyDescent="0.15">
      <c r="A17" s="309"/>
      <c r="B17" s="310"/>
      <c r="C17" s="311"/>
      <c r="D17" s="312"/>
      <c r="E17" s="312"/>
      <c r="F17" s="312"/>
      <c r="G17" s="304">
        <v>0.3</v>
      </c>
      <c r="H17" s="305">
        <v>41795.24</v>
      </c>
      <c r="I17" s="304">
        <v>0.4</v>
      </c>
      <c r="J17" s="305">
        <v>55726.99</v>
      </c>
      <c r="K17" s="304"/>
      <c r="L17" s="305">
        <v>0</v>
      </c>
      <c r="M17" s="304"/>
      <c r="N17" s="305">
        <v>0</v>
      </c>
      <c r="O17" s="304">
        <v>0.3</v>
      </c>
      <c r="P17" s="305">
        <v>41795.24</v>
      </c>
      <c r="Q17" s="304"/>
      <c r="R17" s="305">
        <v>0</v>
      </c>
      <c r="S17" s="306"/>
      <c r="T17" s="307"/>
      <c r="U17" s="306"/>
      <c r="V17" s="308"/>
      <c r="W17" s="306"/>
      <c r="X17" s="308"/>
      <c r="Y17" s="308"/>
      <c r="Z17" s="308"/>
    </row>
    <row r="18" spans="1:26" s="277" customFormat="1" ht="6.95" hidden="1" customHeight="1" x14ac:dyDescent="0.15">
      <c r="A18" s="313"/>
      <c r="B18" s="314"/>
      <c r="C18" s="315"/>
      <c r="D18" s="314"/>
      <c r="E18" s="314"/>
      <c r="F18" s="314"/>
      <c r="G18" s="315"/>
      <c r="H18" s="314"/>
      <c r="I18" s="315"/>
      <c r="J18" s="314"/>
      <c r="K18" s="315"/>
      <c r="L18" s="316"/>
      <c r="M18" s="315"/>
      <c r="N18" s="316"/>
      <c r="O18" s="315"/>
      <c r="P18" s="314"/>
      <c r="Q18" s="315"/>
      <c r="R18" s="316"/>
      <c r="S18" s="317"/>
      <c r="T18" s="318"/>
      <c r="U18" s="317"/>
      <c r="V18" s="319"/>
      <c r="W18" s="317"/>
      <c r="X18" s="319"/>
      <c r="Y18" s="319"/>
      <c r="Z18" s="319"/>
    </row>
    <row r="19" spans="1:26" s="277" customFormat="1" ht="5.0999999999999996" hidden="1" customHeight="1" x14ac:dyDescent="0.15">
      <c r="A19" s="300" t="s">
        <v>80</v>
      </c>
      <c r="B19" s="301" t="s">
        <v>81</v>
      </c>
      <c r="C19" s="302">
        <v>0.2074</v>
      </c>
      <c r="D19" s="303">
        <v>169254.28</v>
      </c>
      <c r="E19" s="303"/>
      <c r="F19" s="303"/>
      <c r="G19" s="304"/>
      <c r="H19" s="305"/>
      <c r="I19" s="320"/>
      <c r="J19" s="305"/>
      <c r="K19" s="304"/>
      <c r="L19" s="305"/>
      <c r="M19" s="304"/>
      <c r="N19" s="305"/>
      <c r="O19" s="304"/>
      <c r="P19" s="305"/>
      <c r="Q19" s="304"/>
      <c r="R19" s="305"/>
      <c r="S19" s="306"/>
      <c r="T19" s="307"/>
      <c r="U19" s="306"/>
      <c r="V19" s="308"/>
      <c r="W19" s="306"/>
      <c r="X19" s="308"/>
      <c r="Y19" s="308"/>
      <c r="Z19" s="308"/>
    </row>
    <row r="20" spans="1:26" s="277" customFormat="1" ht="15" hidden="1" customHeight="1" x14ac:dyDescent="0.15">
      <c r="A20" s="309"/>
      <c r="B20" s="310"/>
      <c r="C20" s="321"/>
      <c r="D20" s="312"/>
      <c r="E20" s="312"/>
      <c r="F20" s="312"/>
      <c r="G20" s="304"/>
      <c r="H20" s="305">
        <v>0</v>
      </c>
      <c r="I20" s="304">
        <v>0.2</v>
      </c>
      <c r="J20" s="305">
        <v>33850.86</v>
      </c>
      <c r="K20" s="304">
        <v>0.4</v>
      </c>
      <c r="L20" s="305">
        <v>67701.710000000006</v>
      </c>
      <c r="M20" s="304">
        <v>0.4</v>
      </c>
      <c r="N20" s="305">
        <v>67701.710000000006</v>
      </c>
      <c r="O20" s="304">
        <v>0.3</v>
      </c>
      <c r="P20" s="305">
        <v>50776.28</v>
      </c>
      <c r="Q20" s="304">
        <v>0.4</v>
      </c>
      <c r="R20" s="305">
        <v>67701.710000000006</v>
      </c>
      <c r="S20" s="306"/>
      <c r="T20" s="307"/>
      <c r="U20" s="306"/>
      <c r="V20" s="308"/>
      <c r="W20" s="306"/>
      <c r="X20" s="308"/>
      <c r="Y20" s="308"/>
      <c r="Z20" s="308"/>
    </row>
    <row r="21" spans="1:26" s="277" customFormat="1" ht="6.95" hidden="1" customHeight="1" x14ac:dyDescent="0.15">
      <c r="A21" s="313"/>
      <c r="B21" s="314"/>
      <c r="C21" s="315"/>
      <c r="D21" s="314"/>
      <c r="E21" s="314"/>
      <c r="F21" s="314"/>
      <c r="G21" s="315"/>
      <c r="H21" s="314"/>
      <c r="I21" s="315"/>
      <c r="J21" s="314"/>
      <c r="K21" s="315"/>
      <c r="L21" s="316"/>
      <c r="M21" s="315"/>
      <c r="N21" s="316"/>
      <c r="O21" s="315"/>
      <c r="P21" s="314"/>
      <c r="Q21" s="315"/>
      <c r="R21" s="316"/>
      <c r="S21" s="317"/>
      <c r="T21" s="318"/>
      <c r="U21" s="317"/>
      <c r="V21" s="319"/>
      <c r="W21" s="317"/>
      <c r="X21" s="319"/>
      <c r="Y21" s="319"/>
      <c r="Z21" s="319"/>
    </row>
    <row r="22" spans="1:26" s="277" customFormat="1" ht="5.0999999999999996" hidden="1" customHeight="1" x14ac:dyDescent="0.15">
      <c r="A22" s="300" t="s">
        <v>82</v>
      </c>
      <c r="B22" s="301" t="s">
        <v>83</v>
      </c>
      <c r="C22" s="302">
        <v>5.9799999999999999E-2</v>
      </c>
      <c r="D22" s="303">
        <v>48793.08</v>
      </c>
      <c r="E22" s="303"/>
      <c r="F22" s="303"/>
      <c r="G22" s="304"/>
      <c r="H22" s="305"/>
      <c r="I22" s="320"/>
      <c r="J22" s="305"/>
      <c r="K22" s="304"/>
      <c r="L22" s="305"/>
      <c r="M22" s="304"/>
      <c r="N22" s="305"/>
      <c r="O22" s="320"/>
      <c r="P22" s="305"/>
      <c r="Q22" s="304"/>
      <c r="R22" s="305"/>
      <c r="S22" s="306"/>
      <c r="T22" s="307"/>
      <c r="U22" s="306"/>
      <c r="V22" s="308"/>
      <c r="W22" s="306"/>
      <c r="X22" s="308"/>
      <c r="Y22" s="308"/>
      <c r="Z22" s="308"/>
    </row>
    <row r="23" spans="1:26" s="277" customFormat="1" ht="15" hidden="1" customHeight="1" x14ac:dyDescent="0.15">
      <c r="A23" s="309"/>
      <c r="B23" s="310"/>
      <c r="C23" s="321"/>
      <c r="D23" s="312"/>
      <c r="E23" s="312"/>
      <c r="F23" s="312"/>
      <c r="G23" s="304"/>
      <c r="H23" s="305"/>
      <c r="I23" s="304"/>
      <c r="J23" s="305">
        <v>0</v>
      </c>
      <c r="K23" s="304">
        <v>0.35</v>
      </c>
      <c r="L23" s="305">
        <v>17077.580000000002</v>
      </c>
      <c r="M23" s="304">
        <v>0.35</v>
      </c>
      <c r="N23" s="305">
        <v>17077.580000000002</v>
      </c>
      <c r="O23" s="304"/>
      <c r="P23" s="305">
        <v>0</v>
      </c>
      <c r="Q23" s="304">
        <v>0.35</v>
      </c>
      <c r="R23" s="305">
        <v>17077.580000000002</v>
      </c>
      <c r="S23" s="306"/>
      <c r="T23" s="307"/>
      <c r="U23" s="306"/>
      <c r="V23" s="308"/>
      <c r="W23" s="306"/>
      <c r="X23" s="308"/>
      <c r="Y23" s="308"/>
      <c r="Z23" s="308"/>
    </row>
    <row r="24" spans="1:26" s="277" customFormat="1" ht="6.95" hidden="1" customHeight="1" x14ac:dyDescent="0.15">
      <c r="A24" s="313"/>
      <c r="B24" s="314"/>
      <c r="C24" s="315"/>
      <c r="D24" s="314"/>
      <c r="E24" s="314"/>
      <c r="F24" s="314"/>
      <c r="G24" s="315"/>
      <c r="H24" s="314"/>
      <c r="I24" s="315"/>
      <c r="J24" s="314"/>
      <c r="K24" s="315"/>
      <c r="L24" s="316"/>
      <c r="M24" s="315"/>
      <c r="N24" s="316"/>
      <c r="O24" s="315"/>
      <c r="P24" s="314"/>
      <c r="Q24" s="315"/>
      <c r="R24" s="316"/>
      <c r="S24" s="317"/>
      <c r="T24" s="318"/>
      <c r="U24" s="317"/>
      <c r="V24" s="319"/>
      <c r="W24" s="317"/>
      <c r="X24" s="319"/>
      <c r="Y24" s="319"/>
      <c r="Z24" s="319"/>
    </row>
    <row r="25" spans="1:26" s="277" customFormat="1" ht="5.0999999999999996" hidden="1" customHeight="1" x14ac:dyDescent="0.15">
      <c r="A25" s="300" t="s">
        <v>84</v>
      </c>
      <c r="B25" s="301" t="s">
        <v>85</v>
      </c>
      <c r="C25" s="302">
        <v>4.36E-2</v>
      </c>
      <c r="D25" s="303">
        <v>35598.9</v>
      </c>
      <c r="E25" s="303"/>
      <c r="F25" s="303"/>
      <c r="G25" s="304"/>
      <c r="H25" s="305"/>
      <c r="I25" s="304"/>
      <c r="J25" s="305"/>
      <c r="K25" s="304"/>
      <c r="L25" s="305"/>
      <c r="M25" s="304"/>
      <c r="N25" s="305"/>
      <c r="O25" s="320"/>
      <c r="P25" s="305"/>
      <c r="Q25" s="304"/>
      <c r="R25" s="305"/>
      <c r="S25" s="306"/>
      <c r="T25" s="307"/>
      <c r="U25" s="306"/>
      <c r="V25" s="308"/>
      <c r="W25" s="306"/>
      <c r="X25" s="308"/>
      <c r="Y25" s="308"/>
      <c r="Z25" s="308"/>
    </row>
    <row r="26" spans="1:26" s="277" customFormat="1" ht="15" hidden="1" customHeight="1" x14ac:dyDescent="0.15">
      <c r="A26" s="309"/>
      <c r="B26" s="310"/>
      <c r="C26" s="321"/>
      <c r="D26" s="312"/>
      <c r="E26" s="312"/>
      <c r="F26" s="312"/>
      <c r="G26" s="304"/>
      <c r="H26" s="305"/>
      <c r="I26" s="304"/>
      <c r="J26" s="305">
        <v>0</v>
      </c>
      <c r="K26" s="304"/>
      <c r="L26" s="305">
        <v>0</v>
      </c>
      <c r="M26" s="304"/>
      <c r="N26" s="305">
        <v>0</v>
      </c>
      <c r="O26" s="304"/>
      <c r="P26" s="305">
        <v>0</v>
      </c>
      <c r="Q26" s="304"/>
      <c r="R26" s="305">
        <v>0</v>
      </c>
      <c r="S26" s="306"/>
      <c r="T26" s="307"/>
      <c r="U26" s="306"/>
      <c r="V26" s="308"/>
      <c r="W26" s="306"/>
      <c r="X26" s="308"/>
      <c r="Y26" s="308"/>
      <c r="Z26" s="308"/>
    </row>
    <row r="27" spans="1:26" s="277" customFormat="1" ht="6.95" hidden="1" customHeight="1" x14ac:dyDescent="0.15">
      <c r="A27" s="313"/>
      <c r="B27" s="314"/>
      <c r="C27" s="315"/>
      <c r="D27" s="314"/>
      <c r="E27" s="314"/>
      <c r="F27" s="314"/>
      <c r="G27" s="315"/>
      <c r="H27" s="314"/>
      <c r="I27" s="315"/>
      <c r="J27" s="314"/>
      <c r="K27" s="315"/>
      <c r="L27" s="316"/>
      <c r="M27" s="315"/>
      <c r="N27" s="316"/>
      <c r="O27" s="315"/>
      <c r="P27" s="314"/>
      <c r="Q27" s="315"/>
      <c r="R27" s="316"/>
      <c r="S27" s="317"/>
      <c r="T27" s="318"/>
      <c r="U27" s="317"/>
      <c r="V27" s="319"/>
      <c r="W27" s="317"/>
      <c r="X27" s="319"/>
      <c r="Y27" s="319"/>
      <c r="Z27" s="319"/>
    </row>
    <row r="28" spans="1:26" s="277" customFormat="1" ht="5.0999999999999996" hidden="1" customHeight="1" x14ac:dyDescent="0.15">
      <c r="A28" s="300" t="s">
        <v>86</v>
      </c>
      <c r="B28" s="301" t="s">
        <v>87</v>
      </c>
      <c r="C28" s="302">
        <v>6.5199999999999994E-2</v>
      </c>
      <c r="D28" s="303">
        <v>53202.12</v>
      </c>
      <c r="E28" s="303"/>
      <c r="F28" s="303"/>
      <c r="G28" s="304"/>
      <c r="H28" s="305"/>
      <c r="I28" s="304"/>
      <c r="J28" s="305"/>
      <c r="K28" s="304"/>
      <c r="L28" s="305"/>
      <c r="M28" s="304"/>
      <c r="N28" s="305"/>
      <c r="O28" s="320"/>
      <c r="P28" s="305"/>
      <c r="Q28" s="304"/>
      <c r="R28" s="305"/>
      <c r="S28" s="306"/>
      <c r="T28" s="307"/>
      <c r="U28" s="306"/>
      <c r="V28" s="308"/>
      <c r="W28" s="306"/>
      <c r="X28" s="308"/>
      <c r="Y28" s="308"/>
      <c r="Z28" s="308"/>
    </row>
    <row r="29" spans="1:26" s="277" customFormat="1" ht="15" hidden="1" customHeight="1" x14ac:dyDescent="0.15">
      <c r="A29" s="309"/>
      <c r="B29" s="310"/>
      <c r="C29" s="321"/>
      <c r="D29" s="312"/>
      <c r="E29" s="312"/>
      <c r="F29" s="312"/>
      <c r="G29" s="304"/>
      <c r="H29" s="305"/>
      <c r="I29" s="304"/>
      <c r="J29" s="305"/>
      <c r="K29" s="304"/>
      <c r="L29" s="305">
        <v>0</v>
      </c>
      <c r="M29" s="304"/>
      <c r="N29" s="305">
        <v>0</v>
      </c>
      <c r="O29" s="304"/>
      <c r="P29" s="305">
        <v>0</v>
      </c>
      <c r="Q29" s="304"/>
      <c r="R29" s="305">
        <v>0</v>
      </c>
      <c r="S29" s="306"/>
      <c r="T29" s="307"/>
      <c r="U29" s="306"/>
      <c r="V29" s="308"/>
      <c r="W29" s="306"/>
      <c r="X29" s="308"/>
      <c r="Y29" s="308"/>
      <c r="Z29" s="308"/>
    </row>
    <row r="30" spans="1:26" s="277" customFormat="1" ht="6.95" hidden="1" customHeight="1" x14ac:dyDescent="0.15">
      <c r="A30" s="313"/>
      <c r="B30" s="314"/>
      <c r="C30" s="315"/>
      <c r="D30" s="314"/>
      <c r="E30" s="314"/>
      <c r="F30" s="314"/>
      <c r="G30" s="315"/>
      <c r="H30" s="314"/>
      <c r="I30" s="315"/>
      <c r="J30" s="314"/>
      <c r="K30" s="315"/>
      <c r="L30" s="316"/>
      <c r="M30" s="315"/>
      <c r="N30" s="316"/>
      <c r="O30" s="315"/>
      <c r="P30" s="314"/>
      <c r="Q30" s="315"/>
      <c r="R30" s="316"/>
      <c r="S30" s="317"/>
      <c r="T30" s="318"/>
      <c r="U30" s="317"/>
      <c r="V30" s="319"/>
      <c r="W30" s="317"/>
      <c r="X30" s="319"/>
      <c r="Y30" s="319"/>
      <c r="Z30" s="319"/>
    </row>
    <row r="31" spans="1:26" s="277" customFormat="1" ht="5.0999999999999996" hidden="1" customHeight="1" x14ac:dyDescent="0.15">
      <c r="A31" s="300" t="s">
        <v>88</v>
      </c>
      <c r="B31" s="301" t="s">
        <v>89</v>
      </c>
      <c r="C31" s="302">
        <v>8.8300000000000003E-2</v>
      </c>
      <c r="D31" s="303">
        <v>72108.08</v>
      </c>
      <c r="E31" s="303"/>
      <c r="F31" s="303"/>
      <c r="G31" s="304"/>
      <c r="H31" s="305"/>
      <c r="I31" s="320"/>
      <c r="J31" s="305"/>
      <c r="K31" s="320"/>
      <c r="L31" s="305"/>
      <c r="M31" s="320"/>
      <c r="N31" s="305"/>
      <c r="O31" s="320"/>
      <c r="P31" s="305"/>
      <c r="Q31" s="320"/>
      <c r="R31" s="305"/>
      <c r="S31" s="306"/>
      <c r="T31" s="307"/>
      <c r="U31" s="306"/>
      <c r="V31" s="308"/>
      <c r="W31" s="306"/>
      <c r="X31" s="308"/>
      <c r="Y31" s="308"/>
      <c r="Z31" s="308"/>
    </row>
    <row r="32" spans="1:26" s="277" customFormat="1" ht="15" hidden="1" customHeight="1" x14ac:dyDescent="0.15">
      <c r="A32" s="309"/>
      <c r="B32" s="310"/>
      <c r="C32" s="321"/>
      <c r="D32" s="312"/>
      <c r="E32" s="312"/>
      <c r="F32" s="312"/>
      <c r="G32" s="304"/>
      <c r="H32" s="305">
        <v>0</v>
      </c>
      <c r="I32" s="304"/>
      <c r="J32" s="305">
        <v>0</v>
      </c>
      <c r="K32" s="304"/>
      <c r="L32" s="305">
        <v>0</v>
      </c>
      <c r="M32" s="304"/>
      <c r="N32" s="305">
        <v>0</v>
      </c>
      <c r="O32" s="304"/>
      <c r="P32" s="305">
        <v>0</v>
      </c>
      <c r="Q32" s="304"/>
      <c r="R32" s="305">
        <v>0</v>
      </c>
      <c r="S32" s="306"/>
      <c r="T32" s="307"/>
      <c r="U32" s="306"/>
      <c r="V32" s="308"/>
      <c r="W32" s="306"/>
      <c r="X32" s="308"/>
      <c r="Y32" s="308"/>
      <c r="Z32" s="308"/>
    </row>
    <row r="33" spans="1:26" s="277" customFormat="1" ht="6.95" hidden="1" customHeight="1" x14ac:dyDescent="0.15">
      <c r="A33" s="313"/>
      <c r="B33" s="314"/>
      <c r="C33" s="315"/>
      <c r="D33" s="314"/>
      <c r="E33" s="314"/>
      <c r="F33" s="314"/>
      <c r="G33" s="315"/>
      <c r="H33" s="314"/>
      <c r="I33" s="315"/>
      <c r="J33" s="314"/>
      <c r="K33" s="315"/>
      <c r="L33" s="316"/>
      <c r="M33" s="315"/>
      <c r="N33" s="316"/>
      <c r="O33" s="315"/>
      <c r="P33" s="314"/>
      <c r="Q33" s="315"/>
      <c r="R33" s="316"/>
      <c r="S33" s="317"/>
      <c r="T33" s="318"/>
      <c r="U33" s="317"/>
      <c r="V33" s="319"/>
      <c r="W33" s="317"/>
      <c r="X33" s="319"/>
      <c r="Y33" s="319"/>
      <c r="Z33" s="319"/>
    </row>
    <row r="34" spans="1:26" s="277" customFormat="1" ht="5.0999999999999996" hidden="1" customHeight="1" x14ac:dyDescent="0.15">
      <c r="A34" s="300" t="s">
        <v>90</v>
      </c>
      <c r="B34" s="301" t="s">
        <v>91</v>
      </c>
      <c r="C34" s="302">
        <v>0.13350000000000001</v>
      </c>
      <c r="D34" s="303">
        <v>108923.98</v>
      </c>
      <c r="E34" s="303"/>
      <c r="F34" s="303"/>
      <c r="G34" s="304"/>
      <c r="H34" s="305"/>
      <c r="I34" s="304"/>
      <c r="J34" s="305"/>
      <c r="K34" s="320"/>
      <c r="L34" s="305"/>
      <c r="M34" s="320"/>
      <c r="N34" s="305"/>
      <c r="O34" s="304"/>
      <c r="P34" s="305"/>
      <c r="Q34" s="320"/>
      <c r="R34" s="305"/>
      <c r="S34" s="306"/>
      <c r="T34" s="307"/>
      <c r="U34" s="306"/>
      <c r="V34" s="308"/>
      <c r="W34" s="306"/>
      <c r="X34" s="308"/>
      <c r="Y34" s="308"/>
      <c r="Z34" s="308"/>
    </row>
    <row r="35" spans="1:26" s="277" customFormat="1" ht="15" hidden="1" customHeight="1" x14ac:dyDescent="0.15">
      <c r="A35" s="309"/>
      <c r="B35" s="310"/>
      <c r="C35" s="321"/>
      <c r="D35" s="312"/>
      <c r="E35" s="312"/>
      <c r="F35" s="312"/>
      <c r="G35" s="304"/>
      <c r="H35" s="305"/>
      <c r="I35" s="304"/>
      <c r="J35" s="305">
        <v>0</v>
      </c>
      <c r="K35" s="304"/>
      <c r="L35" s="305">
        <v>0</v>
      </c>
      <c r="M35" s="304"/>
      <c r="N35" s="305">
        <v>0</v>
      </c>
      <c r="O35" s="304"/>
      <c r="P35" s="305">
        <v>0</v>
      </c>
      <c r="Q35" s="304"/>
      <c r="R35" s="305">
        <v>0</v>
      </c>
      <c r="S35" s="306"/>
      <c r="T35" s="307"/>
      <c r="U35" s="306"/>
      <c r="V35" s="308"/>
      <c r="W35" s="306"/>
      <c r="X35" s="308"/>
      <c r="Y35" s="308"/>
      <c r="Z35" s="308"/>
    </row>
    <row r="36" spans="1:26" s="277" customFormat="1" ht="6.95" hidden="1" customHeight="1" x14ac:dyDescent="0.15">
      <c r="A36" s="313"/>
      <c r="B36" s="314"/>
      <c r="C36" s="315"/>
      <c r="D36" s="314"/>
      <c r="E36" s="314"/>
      <c r="F36" s="314"/>
      <c r="G36" s="315"/>
      <c r="H36" s="314"/>
      <c r="I36" s="315"/>
      <c r="J36" s="314"/>
      <c r="K36" s="315"/>
      <c r="L36" s="316"/>
      <c r="M36" s="315"/>
      <c r="N36" s="316"/>
      <c r="O36" s="315"/>
      <c r="P36" s="314"/>
      <c r="Q36" s="315"/>
      <c r="R36" s="316"/>
      <c r="S36" s="317"/>
      <c r="T36" s="318"/>
      <c r="U36" s="317"/>
      <c r="V36" s="319"/>
      <c r="W36" s="317"/>
      <c r="X36" s="319"/>
      <c r="Y36" s="319"/>
      <c r="Z36" s="319"/>
    </row>
    <row r="37" spans="1:26" s="277" customFormat="1" ht="5.0999999999999996" hidden="1" customHeight="1" x14ac:dyDescent="0.15">
      <c r="A37" s="300" t="s">
        <v>35</v>
      </c>
      <c r="B37" s="301" t="s">
        <v>92</v>
      </c>
      <c r="C37" s="302">
        <v>9.9699999999999997E-2</v>
      </c>
      <c r="D37" s="303">
        <v>81391.570000000007</v>
      </c>
      <c r="E37" s="303"/>
      <c r="F37" s="303"/>
      <c r="G37" s="304"/>
      <c r="H37" s="305"/>
      <c r="I37" s="304"/>
      <c r="J37" s="305"/>
      <c r="K37" s="304"/>
      <c r="L37" s="305"/>
      <c r="M37" s="304"/>
      <c r="N37" s="305"/>
      <c r="O37" s="304"/>
      <c r="P37" s="305"/>
      <c r="Q37" s="304"/>
      <c r="R37" s="305"/>
      <c r="S37" s="306"/>
      <c r="T37" s="307"/>
      <c r="U37" s="306"/>
      <c r="V37" s="308"/>
      <c r="W37" s="306"/>
      <c r="X37" s="308"/>
      <c r="Y37" s="308"/>
      <c r="Z37" s="308"/>
    </row>
    <row r="38" spans="1:26" s="277" customFormat="1" ht="16.5" hidden="1" customHeight="1" x14ac:dyDescent="0.15">
      <c r="A38" s="309"/>
      <c r="B38" s="310"/>
      <c r="C38" s="321"/>
      <c r="D38" s="312"/>
      <c r="E38" s="312"/>
      <c r="F38" s="312"/>
      <c r="G38" s="304"/>
      <c r="H38" s="305">
        <v>0</v>
      </c>
      <c r="I38" s="304"/>
      <c r="J38" s="305">
        <v>0</v>
      </c>
      <c r="K38" s="304"/>
      <c r="L38" s="305">
        <v>0</v>
      </c>
      <c r="M38" s="304"/>
      <c r="N38" s="305">
        <v>0</v>
      </c>
      <c r="O38" s="304"/>
      <c r="P38" s="305">
        <v>0</v>
      </c>
      <c r="Q38" s="304"/>
      <c r="R38" s="305">
        <v>0</v>
      </c>
      <c r="S38" s="306"/>
      <c r="T38" s="307"/>
      <c r="U38" s="306"/>
      <c r="V38" s="308"/>
      <c r="W38" s="306"/>
      <c r="X38" s="308"/>
      <c r="Y38" s="308"/>
      <c r="Z38" s="308"/>
    </row>
    <row r="39" spans="1:26" s="277" customFormat="1" ht="6.95" hidden="1" customHeight="1" x14ac:dyDescent="0.15">
      <c r="A39" s="313"/>
      <c r="B39" s="314"/>
      <c r="C39" s="315"/>
      <c r="D39" s="314"/>
      <c r="E39" s="314"/>
      <c r="F39" s="314"/>
      <c r="G39" s="315"/>
      <c r="H39" s="314"/>
      <c r="I39" s="315"/>
      <c r="J39" s="314"/>
      <c r="K39" s="315"/>
      <c r="L39" s="316"/>
      <c r="M39" s="315"/>
      <c r="N39" s="316"/>
      <c r="O39" s="315"/>
      <c r="P39" s="314"/>
      <c r="Q39" s="315"/>
      <c r="R39" s="316"/>
      <c r="S39" s="317"/>
      <c r="T39" s="318"/>
      <c r="U39" s="317"/>
      <c r="V39" s="319"/>
      <c r="W39" s="317"/>
      <c r="X39" s="319"/>
      <c r="Y39" s="319"/>
      <c r="Z39" s="319"/>
    </row>
    <row r="40" spans="1:26" s="277" customFormat="1" ht="5.0999999999999996" hidden="1" customHeight="1" x14ac:dyDescent="0.15">
      <c r="A40" s="300" t="s">
        <v>24</v>
      </c>
      <c r="B40" s="301" t="s">
        <v>93</v>
      </c>
      <c r="C40" s="302">
        <v>5.79E-2</v>
      </c>
      <c r="D40" s="303">
        <v>47253.02</v>
      </c>
      <c r="E40" s="303"/>
      <c r="F40" s="303"/>
      <c r="G40" s="304"/>
      <c r="H40" s="305"/>
      <c r="I40" s="304"/>
      <c r="J40" s="305"/>
      <c r="K40" s="304"/>
      <c r="L40" s="305"/>
      <c r="M40" s="304"/>
      <c r="N40" s="305"/>
      <c r="O40" s="304"/>
      <c r="P40" s="305"/>
      <c r="Q40" s="304"/>
      <c r="R40" s="305"/>
      <c r="S40" s="306"/>
      <c r="T40" s="307"/>
      <c r="U40" s="306"/>
      <c r="V40" s="308"/>
      <c r="W40" s="306"/>
      <c r="X40" s="308"/>
      <c r="Y40" s="308"/>
      <c r="Z40" s="308"/>
    </row>
    <row r="41" spans="1:26" s="277" customFormat="1" ht="15" hidden="1" customHeight="1" x14ac:dyDescent="0.15">
      <c r="A41" s="309"/>
      <c r="B41" s="310"/>
      <c r="C41" s="321"/>
      <c r="D41" s="312"/>
      <c r="E41" s="312"/>
      <c r="F41" s="312"/>
      <c r="G41" s="304"/>
      <c r="H41" s="305">
        <v>0</v>
      </c>
      <c r="I41" s="304"/>
      <c r="J41" s="305">
        <v>0</v>
      </c>
      <c r="K41" s="304"/>
      <c r="L41" s="305">
        <v>0</v>
      </c>
      <c r="M41" s="304"/>
      <c r="N41" s="305">
        <v>0</v>
      </c>
      <c r="O41" s="304"/>
      <c r="P41" s="305">
        <v>0</v>
      </c>
      <c r="Q41" s="304"/>
      <c r="R41" s="305">
        <v>0</v>
      </c>
      <c r="S41" s="306"/>
      <c r="T41" s="307"/>
      <c r="U41" s="306"/>
      <c r="V41" s="308"/>
      <c r="W41" s="306"/>
      <c r="X41" s="308"/>
      <c r="Y41" s="308"/>
      <c r="Z41" s="308"/>
    </row>
    <row r="42" spans="1:26" s="277" customFormat="1" ht="6.95" hidden="1" customHeight="1" x14ac:dyDescent="0.15">
      <c r="A42" s="313"/>
      <c r="B42" s="314"/>
      <c r="C42" s="315"/>
      <c r="D42" s="314"/>
      <c r="E42" s="314"/>
      <c r="F42" s="314"/>
      <c r="G42" s="315"/>
      <c r="H42" s="314"/>
      <c r="I42" s="315"/>
      <c r="J42" s="314"/>
      <c r="K42" s="315"/>
      <c r="L42" s="316"/>
      <c r="M42" s="315"/>
      <c r="N42" s="316"/>
      <c r="O42" s="315"/>
      <c r="P42" s="314"/>
      <c r="Q42" s="315"/>
      <c r="R42" s="316"/>
      <c r="S42" s="317"/>
      <c r="T42" s="318"/>
      <c r="U42" s="317"/>
      <c r="V42" s="319"/>
      <c r="W42" s="317"/>
      <c r="X42" s="319"/>
      <c r="Y42" s="319"/>
      <c r="Z42" s="319"/>
    </row>
    <row r="43" spans="1:26" s="277" customFormat="1" ht="5.0999999999999996" hidden="1" customHeight="1" x14ac:dyDescent="0.15">
      <c r="A43" s="300" t="s">
        <v>94</v>
      </c>
      <c r="B43" s="301" t="s">
        <v>95</v>
      </c>
      <c r="C43" s="302">
        <v>2.8199999999999999E-2</v>
      </c>
      <c r="D43" s="303">
        <v>23022.58</v>
      </c>
      <c r="E43" s="303"/>
      <c r="F43" s="303"/>
      <c r="G43" s="304"/>
      <c r="H43" s="305"/>
      <c r="I43" s="304"/>
      <c r="J43" s="305"/>
      <c r="K43" s="304"/>
      <c r="L43" s="305"/>
      <c r="M43" s="304"/>
      <c r="N43" s="305"/>
      <c r="O43" s="304"/>
      <c r="P43" s="305"/>
      <c r="Q43" s="304"/>
      <c r="R43" s="305"/>
      <c r="S43" s="306"/>
      <c r="T43" s="307"/>
      <c r="U43" s="306"/>
      <c r="V43" s="308"/>
      <c r="W43" s="306"/>
      <c r="X43" s="308"/>
      <c r="Y43" s="308"/>
      <c r="Z43" s="308"/>
    </row>
    <row r="44" spans="1:26" s="277" customFormat="1" ht="15" hidden="1" customHeight="1" x14ac:dyDescent="0.15">
      <c r="A44" s="309"/>
      <c r="B44" s="310"/>
      <c r="C44" s="321"/>
      <c r="D44" s="312"/>
      <c r="E44" s="312"/>
      <c r="F44" s="312"/>
      <c r="G44" s="304"/>
      <c r="H44" s="305"/>
      <c r="I44" s="304"/>
      <c r="J44" s="305"/>
      <c r="K44" s="304"/>
      <c r="L44" s="305">
        <v>0</v>
      </c>
      <c r="M44" s="304"/>
      <c r="N44" s="305">
        <v>0</v>
      </c>
      <c r="O44" s="304"/>
      <c r="P44" s="305">
        <v>0</v>
      </c>
      <c r="Q44" s="304"/>
      <c r="R44" s="305">
        <v>0</v>
      </c>
      <c r="S44" s="306"/>
      <c r="T44" s="307"/>
      <c r="U44" s="306"/>
      <c r="V44" s="308"/>
      <c r="W44" s="306"/>
      <c r="X44" s="308"/>
      <c r="Y44" s="308"/>
      <c r="Z44" s="308"/>
    </row>
    <row r="45" spans="1:26" s="277" customFormat="1" ht="6.95" hidden="1" customHeight="1" x14ac:dyDescent="0.15">
      <c r="A45" s="313"/>
      <c r="B45" s="314"/>
      <c r="C45" s="315"/>
      <c r="D45" s="314"/>
      <c r="E45" s="314"/>
      <c r="F45" s="314"/>
      <c r="G45" s="315"/>
      <c r="H45" s="314"/>
      <c r="I45" s="315"/>
      <c r="J45" s="314"/>
      <c r="K45" s="315"/>
      <c r="L45" s="316"/>
      <c r="M45" s="315"/>
      <c r="N45" s="316"/>
      <c r="O45" s="315"/>
      <c r="P45" s="314"/>
      <c r="Q45" s="315"/>
      <c r="R45" s="316"/>
      <c r="S45" s="317"/>
      <c r="T45" s="318"/>
      <c r="U45" s="317"/>
      <c r="V45" s="319"/>
      <c r="W45" s="317"/>
      <c r="X45" s="319"/>
      <c r="Y45" s="319"/>
      <c r="Z45" s="319"/>
    </row>
    <row r="46" spans="1:26" s="277" customFormat="1" ht="5.0999999999999996" hidden="1" customHeight="1" x14ac:dyDescent="0.15">
      <c r="A46" s="300" t="s">
        <v>27</v>
      </c>
      <c r="B46" s="301" t="s">
        <v>96</v>
      </c>
      <c r="C46" s="302">
        <v>1.2699999999999999E-2</v>
      </c>
      <c r="D46" s="303">
        <v>10390.540000000001</v>
      </c>
      <c r="E46" s="303"/>
      <c r="F46" s="303"/>
      <c r="G46" s="304"/>
      <c r="H46" s="305"/>
      <c r="I46" s="304"/>
      <c r="J46" s="305"/>
      <c r="K46" s="304"/>
      <c r="L46" s="305"/>
      <c r="M46" s="304"/>
      <c r="N46" s="305"/>
      <c r="O46" s="304"/>
      <c r="P46" s="305"/>
      <c r="Q46" s="304"/>
      <c r="R46" s="305"/>
      <c r="S46" s="306"/>
      <c r="T46" s="307"/>
      <c r="U46" s="306"/>
      <c r="V46" s="308"/>
      <c r="W46" s="306"/>
      <c r="X46" s="308"/>
      <c r="Y46" s="308"/>
      <c r="Z46" s="308"/>
    </row>
    <row r="47" spans="1:26" s="277" customFormat="1" ht="15" hidden="1" customHeight="1" x14ac:dyDescent="0.15">
      <c r="A47" s="309"/>
      <c r="B47" s="310"/>
      <c r="C47" s="321"/>
      <c r="D47" s="312"/>
      <c r="E47" s="312"/>
      <c r="F47" s="312"/>
      <c r="G47" s="304"/>
      <c r="H47" s="305"/>
      <c r="I47" s="304"/>
      <c r="J47" s="305"/>
      <c r="K47" s="304"/>
      <c r="L47" s="305">
        <v>0</v>
      </c>
      <c r="M47" s="304"/>
      <c r="N47" s="305">
        <v>0</v>
      </c>
      <c r="O47" s="304"/>
      <c r="P47" s="305"/>
      <c r="Q47" s="304"/>
      <c r="R47" s="305">
        <v>0</v>
      </c>
      <c r="S47" s="306"/>
      <c r="T47" s="307"/>
      <c r="U47" s="306"/>
      <c r="V47" s="308"/>
      <c r="W47" s="306"/>
      <c r="X47" s="308"/>
      <c r="Y47" s="308"/>
      <c r="Z47" s="308"/>
    </row>
    <row r="48" spans="1:26" s="277" customFormat="1" ht="6.95" hidden="1" customHeight="1" x14ac:dyDescent="0.15">
      <c r="A48" s="313"/>
      <c r="B48" s="314"/>
      <c r="C48" s="315"/>
      <c r="D48" s="314"/>
      <c r="E48" s="314"/>
      <c r="F48" s="314"/>
      <c r="G48" s="315"/>
      <c r="H48" s="314"/>
      <c r="I48" s="315"/>
      <c r="J48" s="314"/>
      <c r="K48" s="315"/>
      <c r="L48" s="316"/>
      <c r="M48" s="315"/>
      <c r="N48" s="316"/>
      <c r="O48" s="315"/>
      <c r="P48" s="314"/>
      <c r="Q48" s="315"/>
      <c r="R48" s="316"/>
      <c r="S48" s="317"/>
      <c r="T48" s="318"/>
      <c r="U48" s="317"/>
      <c r="V48" s="319"/>
      <c r="W48" s="317"/>
      <c r="X48" s="319"/>
      <c r="Y48" s="319"/>
      <c r="Z48" s="319"/>
    </row>
    <row r="49" spans="1:28" s="277" customFormat="1" ht="11.25" hidden="1" customHeight="1" x14ac:dyDescent="0.15">
      <c r="A49" s="322" t="s">
        <v>97</v>
      </c>
      <c r="B49" s="284"/>
      <c r="C49" s="323"/>
      <c r="D49" s="324">
        <v>816172.92</v>
      </c>
      <c r="E49" s="324"/>
      <c r="F49" s="324"/>
      <c r="G49" s="325">
        <v>7.6999999999999999E-2</v>
      </c>
      <c r="H49" s="326">
        <v>62712.07</v>
      </c>
      <c r="I49" s="325">
        <v>0.11700000000000001</v>
      </c>
      <c r="J49" s="326">
        <v>95578.32</v>
      </c>
      <c r="K49" s="325">
        <v>0.104</v>
      </c>
      <c r="L49" s="326">
        <v>84779.29</v>
      </c>
      <c r="M49" s="325">
        <v>0.104</v>
      </c>
      <c r="N49" s="326">
        <v>84779.29</v>
      </c>
      <c r="O49" s="325">
        <v>0.113</v>
      </c>
      <c r="P49" s="326">
        <v>92571.520000000004</v>
      </c>
      <c r="Q49" s="325">
        <v>0.104</v>
      </c>
      <c r="R49" s="326">
        <v>84779.29</v>
      </c>
      <c r="S49" s="327"/>
      <c r="T49" s="328"/>
      <c r="U49" s="327"/>
      <c r="V49" s="329"/>
      <c r="W49" s="327"/>
      <c r="X49" s="329"/>
      <c r="Y49" s="329"/>
      <c r="Z49" s="329"/>
    </row>
    <row r="50" spans="1:28" s="277" customFormat="1" ht="11.25" hidden="1" customHeight="1" x14ac:dyDescent="0.15">
      <c r="A50" s="291" t="s">
        <v>98</v>
      </c>
      <c r="B50" s="291"/>
      <c r="C50" s="330"/>
      <c r="D50" s="324"/>
      <c r="E50" s="324"/>
      <c r="F50" s="324"/>
      <c r="G50" s="325">
        <v>7.6999999999999999E-2</v>
      </c>
      <c r="H50" s="326">
        <v>62712.07</v>
      </c>
      <c r="I50" s="325">
        <v>0.19400000000000001</v>
      </c>
      <c r="J50" s="326">
        <v>158290.39000000001</v>
      </c>
      <c r="K50" s="325">
        <v>0.41099999999999998</v>
      </c>
      <c r="L50" s="326">
        <v>335641.2</v>
      </c>
      <c r="M50" s="325">
        <v>0.41099999999999998</v>
      </c>
      <c r="N50" s="326">
        <v>335641.2</v>
      </c>
      <c r="O50" s="325">
        <v>0.307</v>
      </c>
      <c r="P50" s="326">
        <v>250861.91</v>
      </c>
      <c r="Q50" s="325">
        <v>0.41099999999999998</v>
      </c>
      <c r="R50" s="326">
        <v>335641.2</v>
      </c>
      <c r="S50" s="327"/>
      <c r="T50" s="328"/>
      <c r="U50" s="327"/>
      <c r="V50" s="329"/>
      <c r="W50" s="327"/>
      <c r="X50" s="329"/>
      <c r="Y50" s="329"/>
      <c r="Z50" s="329"/>
    </row>
    <row r="51" spans="1:28" s="277" customFormat="1" ht="11.25" hidden="1" customHeight="1" x14ac:dyDescent="0.15">
      <c r="A51" s="331"/>
      <c r="B51" s="332"/>
      <c r="C51" s="333"/>
      <c r="D51" s="334"/>
      <c r="E51" s="334"/>
      <c r="F51" s="334"/>
      <c r="G51" s="335"/>
      <c r="H51" s="336"/>
      <c r="I51" s="335"/>
      <c r="J51" s="336"/>
      <c r="K51" s="337"/>
      <c r="M51" s="337"/>
      <c r="O51" s="335"/>
      <c r="P51" s="336"/>
      <c r="Q51" s="337"/>
      <c r="S51" s="337"/>
      <c r="T51" s="278"/>
      <c r="U51" s="337"/>
      <c r="W51" s="337"/>
    </row>
    <row r="52" spans="1:28" s="347" customFormat="1" ht="15.75" customHeight="1" x14ac:dyDescent="0.15">
      <c r="A52" s="338" t="s">
        <v>62</v>
      </c>
      <c r="B52" s="339"/>
      <c r="C52" s="340"/>
      <c r="D52" s="341"/>
      <c r="E52" s="453" t="s">
        <v>99</v>
      </c>
      <c r="F52" s="454"/>
      <c r="G52" s="453" t="s">
        <v>100</v>
      </c>
      <c r="H52" s="454"/>
      <c r="I52" s="453" t="s">
        <v>101</v>
      </c>
      <c r="J52" s="454"/>
      <c r="K52" s="453" t="s">
        <v>102</v>
      </c>
      <c r="L52" s="454"/>
      <c r="M52" s="453" t="s">
        <v>103</v>
      </c>
      <c r="N52" s="454"/>
      <c r="O52" s="453" t="s">
        <v>104</v>
      </c>
      <c r="P52" s="454"/>
      <c r="Q52" s="453" t="s">
        <v>433</v>
      </c>
      <c r="R52" s="454"/>
      <c r="S52" s="342" t="s">
        <v>244</v>
      </c>
      <c r="T52" s="343" t="s">
        <v>243</v>
      </c>
      <c r="U52" s="342" t="s">
        <v>434</v>
      </c>
      <c r="V52" s="344" t="s">
        <v>243</v>
      </c>
      <c r="W52" s="342" t="s">
        <v>435</v>
      </c>
      <c r="X52" s="344" t="s">
        <v>243</v>
      </c>
      <c r="Y52" s="345" t="s">
        <v>250</v>
      </c>
      <c r="Z52" s="344" t="s">
        <v>243</v>
      </c>
      <c r="AA52" s="345" t="s">
        <v>316</v>
      </c>
      <c r="AB52" s="346" t="s">
        <v>243</v>
      </c>
    </row>
    <row r="53" spans="1:28" s="347" customFormat="1" ht="11.25" x14ac:dyDescent="0.15">
      <c r="A53" s="348" t="s">
        <v>67</v>
      </c>
      <c r="B53" s="349" t="s">
        <v>68</v>
      </c>
      <c r="C53" s="350" t="s">
        <v>69</v>
      </c>
      <c r="D53" s="351" t="s">
        <v>70</v>
      </c>
      <c r="E53" s="350" t="s">
        <v>71</v>
      </c>
      <c r="F53" s="352" t="s">
        <v>72</v>
      </c>
      <c r="G53" s="350" t="s">
        <v>71</v>
      </c>
      <c r="H53" s="352" t="s">
        <v>72</v>
      </c>
      <c r="I53" s="350" t="s">
        <v>71</v>
      </c>
      <c r="J53" s="352" t="s">
        <v>72</v>
      </c>
      <c r="K53" s="350" t="s">
        <v>71</v>
      </c>
      <c r="L53" s="352" t="s">
        <v>72</v>
      </c>
      <c r="M53" s="350" t="s">
        <v>71</v>
      </c>
      <c r="N53" s="352" t="s">
        <v>72</v>
      </c>
      <c r="O53" s="350" t="s">
        <v>71</v>
      </c>
      <c r="P53" s="352" t="s">
        <v>72</v>
      </c>
      <c r="Q53" s="350" t="s">
        <v>71</v>
      </c>
      <c r="R53" s="353" t="s">
        <v>72</v>
      </c>
      <c r="S53" s="350" t="s">
        <v>71</v>
      </c>
      <c r="T53" s="354" t="s">
        <v>72</v>
      </c>
      <c r="U53" s="350" t="s">
        <v>71</v>
      </c>
      <c r="V53" s="352" t="s">
        <v>72</v>
      </c>
      <c r="W53" s="350" t="s">
        <v>71</v>
      </c>
      <c r="X53" s="352" t="s">
        <v>72</v>
      </c>
      <c r="Y53" s="352" t="s">
        <v>71</v>
      </c>
      <c r="Z53" s="352" t="s">
        <v>72</v>
      </c>
      <c r="AA53" s="352" t="s">
        <v>71</v>
      </c>
      <c r="AB53" s="352" t="s">
        <v>72</v>
      </c>
    </row>
    <row r="54" spans="1:28" s="277" customFormat="1" ht="11.25" x14ac:dyDescent="0.15">
      <c r="A54" s="322"/>
      <c r="B54" s="284"/>
      <c r="C54" s="323"/>
      <c r="D54" s="284"/>
      <c r="E54" s="284"/>
      <c r="F54" s="284"/>
      <c r="G54" s="323"/>
      <c r="H54" s="355"/>
      <c r="I54" s="323"/>
      <c r="J54" s="355"/>
      <c r="K54" s="323"/>
      <c r="L54" s="356"/>
      <c r="M54" s="323"/>
      <c r="N54" s="356"/>
      <c r="O54" s="323"/>
      <c r="P54" s="355"/>
      <c r="Q54" s="323"/>
      <c r="R54" s="356"/>
      <c r="S54" s="330"/>
      <c r="T54" s="357"/>
      <c r="U54" s="330"/>
      <c r="V54" s="358"/>
      <c r="W54" s="330"/>
      <c r="X54" s="358"/>
      <c r="Y54" s="291"/>
      <c r="Z54" s="358"/>
      <c r="AA54" s="359"/>
      <c r="AB54" s="359"/>
    </row>
    <row r="55" spans="1:28" s="277" customFormat="1" ht="5.25" customHeight="1" x14ac:dyDescent="0.15">
      <c r="A55" s="447" t="s">
        <v>1</v>
      </c>
      <c r="B55" s="449" t="str">
        <f>ORÇ!B7</f>
        <v>PROJETOS COMPLEMENTARES</v>
      </c>
      <c r="C55" s="443" t="e">
        <f>D55/D102</f>
        <v>#DIV/0!</v>
      </c>
      <c r="D55" s="445">
        <f>ORÇ!K7</f>
        <v>0</v>
      </c>
      <c r="E55" s="360"/>
      <c r="F55" s="360"/>
      <c r="G55" s="361"/>
      <c r="H55" s="362"/>
      <c r="I55" s="361"/>
      <c r="J55" s="362"/>
      <c r="K55" s="304"/>
      <c r="L55" s="363"/>
      <c r="M55" s="304"/>
      <c r="N55" s="363"/>
      <c r="O55" s="304"/>
      <c r="P55" s="363"/>
      <c r="Q55" s="304"/>
      <c r="R55" s="363"/>
      <c r="S55" s="320"/>
      <c r="T55" s="364"/>
      <c r="U55" s="320"/>
      <c r="V55" s="363"/>
      <c r="W55" s="320"/>
      <c r="X55" s="363"/>
      <c r="Y55" s="305"/>
      <c r="Z55" s="363"/>
      <c r="AA55" s="359"/>
      <c r="AB55" s="359"/>
    </row>
    <row r="56" spans="1:28" s="277" customFormat="1" ht="15" customHeight="1" x14ac:dyDescent="0.15">
      <c r="A56" s="448"/>
      <c r="B56" s="450"/>
      <c r="C56" s="444"/>
      <c r="D56" s="446"/>
      <c r="E56" s="365">
        <v>0.2</v>
      </c>
      <c r="F56" s="366">
        <f>E56*D55</f>
        <v>0</v>
      </c>
      <c r="G56" s="304">
        <v>0.4</v>
      </c>
      <c r="H56" s="363">
        <f>G56*D55</f>
        <v>0</v>
      </c>
      <c r="I56" s="304">
        <v>0.35</v>
      </c>
      <c r="J56" s="363">
        <f>I56*D55</f>
        <v>0</v>
      </c>
      <c r="K56" s="320"/>
      <c r="L56" s="363"/>
      <c r="M56" s="320"/>
      <c r="N56" s="363"/>
      <c r="O56" s="320"/>
      <c r="P56" s="363"/>
      <c r="Q56" s="304"/>
      <c r="R56" s="363"/>
      <c r="S56" s="320"/>
      <c r="T56" s="364"/>
      <c r="U56" s="320"/>
      <c r="V56" s="363"/>
      <c r="W56" s="320"/>
      <c r="X56" s="363"/>
      <c r="Y56" s="305"/>
      <c r="Z56" s="363"/>
      <c r="AA56" s="304">
        <v>0.05</v>
      </c>
      <c r="AB56" s="363">
        <f>AA56*D55</f>
        <v>0</v>
      </c>
    </row>
    <row r="57" spans="1:28" s="277" customFormat="1" ht="6.95" customHeight="1" x14ac:dyDescent="0.15">
      <c r="A57" s="313"/>
      <c r="B57" s="314"/>
      <c r="C57" s="2"/>
      <c r="D57" s="367"/>
      <c r="E57" s="315"/>
      <c r="F57" s="367"/>
      <c r="G57" s="368"/>
      <c r="H57" s="369"/>
      <c r="I57" s="368"/>
      <c r="J57" s="369"/>
      <c r="K57" s="315"/>
      <c r="L57" s="370"/>
      <c r="M57" s="315"/>
      <c r="N57" s="370"/>
      <c r="O57" s="315"/>
      <c r="P57" s="371"/>
      <c r="Q57" s="315"/>
      <c r="R57" s="370"/>
      <c r="S57" s="372"/>
      <c r="T57" s="373"/>
      <c r="U57" s="372"/>
      <c r="V57" s="374"/>
      <c r="W57" s="372"/>
      <c r="X57" s="374"/>
      <c r="Y57" s="375"/>
      <c r="Z57" s="374"/>
      <c r="AA57" s="376"/>
      <c r="AB57" s="359"/>
    </row>
    <row r="58" spans="1:28" s="277" customFormat="1" ht="17.25" customHeight="1" x14ac:dyDescent="0.15">
      <c r="A58" s="377" t="s">
        <v>2</v>
      </c>
      <c r="B58" s="378" t="str">
        <f>ORÇ!B23</f>
        <v>SERVIÇOS PRELIMINARES</v>
      </c>
      <c r="C58" s="3" t="e">
        <f>D58/D102</f>
        <v>#DIV/0!</v>
      </c>
      <c r="D58" s="438">
        <f>ORÇ!K23</f>
        <v>0</v>
      </c>
      <c r="E58" s="380"/>
      <c r="F58" s="379"/>
      <c r="G58" s="304">
        <v>0.7</v>
      </c>
      <c r="H58" s="381">
        <f>G58*D58</f>
        <v>0</v>
      </c>
      <c r="I58" s="382">
        <v>0.3</v>
      </c>
      <c r="J58" s="381">
        <f>I58*D58</f>
        <v>0</v>
      </c>
      <c r="K58" s="315"/>
      <c r="L58" s="370"/>
      <c r="M58" s="315"/>
      <c r="N58" s="370"/>
      <c r="O58" s="315"/>
      <c r="P58" s="371"/>
      <c r="Q58" s="315"/>
      <c r="R58" s="370"/>
      <c r="S58" s="372"/>
      <c r="T58" s="373"/>
      <c r="U58" s="372"/>
      <c r="V58" s="374"/>
      <c r="W58" s="372"/>
      <c r="X58" s="374"/>
      <c r="Y58" s="375"/>
      <c r="Z58" s="374"/>
      <c r="AA58" s="376"/>
      <c r="AB58" s="359"/>
    </row>
    <row r="59" spans="1:28" s="277" customFormat="1" ht="6.95" customHeight="1" x14ac:dyDescent="0.15">
      <c r="A59" s="383"/>
      <c r="B59" s="384"/>
      <c r="C59" s="3"/>
      <c r="D59" s="379"/>
      <c r="E59" s="380"/>
      <c r="F59" s="379"/>
      <c r="G59" s="315"/>
      <c r="H59" s="371"/>
      <c r="I59" s="315"/>
      <c r="J59" s="371"/>
      <c r="K59" s="315"/>
      <c r="L59" s="370"/>
      <c r="M59" s="315"/>
      <c r="N59" s="370"/>
      <c r="O59" s="315"/>
      <c r="P59" s="371"/>
      <c r="Q59" s="315"/>
      <c r="R59" s="370"/>
      <c r="S59" s="372"/>
      <c r="T59" s="373"/>
      <c r="U59" s="372"/>
      <c r="V59" s="374"/>
      <c r="W59" s="372"/>
      <c r="X59" s="374"/>
      <c r="Y59" s="375"/>
      <c r="Z59" s="374"/>
      <c r="AA59" s="376"/>
      <c r="AB59" s="359"/>
    </row>
    <row r="60" spans="1:28" s="277" customFormat="1" ht="4.5" customHeight="1" x14ac:dyDescent="0.15">
      <c r="A60" s="447" t="s">
        <v>116</v>
      </c>
      <c r="B60" s="449" t="str">
        <f>ORÇ!B32</f>
        <v>MOVIMENTO DE TERRA</v>
      </c>
      <c r="C60" s="443" t="e">
        <f>D60/D102</f>
        <v>#DIV/0!</v>
      </c>
      <c r="D60" s="445">
        <f>ORÇ!K32</f>
        <v>0</v>
      </c>
      <c r="E60" s="385"/>
      <c r="F60" s="386"/>
      <c r="G60" s="387"/>
      <c r="H60" s="388"/>
      <c r="I60" s="361"/>
      <c r="J60" s="362"/>
      <c r="K60" s="361"/>
      <c r="L60" s="362"/>
      <c r="M60" s="361"/>
      <c r="N60" s="362"/>
      <c r="O60" s="361"/>
      <c r="P60" s="362"/>
      <c r="Q60" s="304"/>
      <c r="R60" s="363"/>
      <c r="S60" s="320"/>
      <c r="T60" s="364"/>
      <c r="U60" s="320"/>
      <c r="V60" s="363"/>
      <c r="W60" s="320"/>
      <c r="X60" s="363"/>
      <c r="Y60" s="305"/>
      <c r="Z60" s="363"/>
      <c r="AA60" s="376"/>
      <c r="AB60" s="359"/>
    </row>
    <row r="61" spans="1:28" s="277" customFormat="1" ht="0.75" customHeight="1" x14ac:dyDescent="0.15">
      <c r="A61" s="455"/>
      <c r="B61" s="456"/>
      <c r="C61" s="457"/>
      <c r="D61" s="451"/>
      <c r="E61" s="389"/>
      <c r="F61" s="390"/>
      <c r="G61" s="387"/>
      <c r="H61" s="388"/>
      <c r="I61" s="391"/>
      <c r="J61" s="363"/>
      <c r="K61" s="304"/>
      <c r="L61" s="363"/>
      <c r="M61" s="304"/>
      <c r="N61" s="363"/>
      <c r="O61" s="304"/>
      <c r="P61" s="363"/>
      <c r="Q61" s="304"/>
      <c r="R61" s="363"/>
      <c r="S61" s="320"/>
      <c r="T61" s="364"/>
      <c r="U61" s="320"/>
      <c r="V61" s="363"/>
      <c r="W61" s="320"/>
      <c r="X61" s="363"/>
      <c r="Y61" s="305"/>
      <c r="Z61" s="363"/>
      <c r="AA61" s="376"/>
      <c r="AB61" s="359"/>
    </row>
    <row r="62" spans="1:28" s="277" customFormat="1" ht="15" customHeight="1" x14ac:dyDescent="0.15">
      <c r="A62" s="448"/>
      <c r="B62" s="450"/>
      <c r="C62" s="444"/>
      <c r="D62" s="446"/>
      <c r="E62" s="392"/>
      <c r="F62" s="393"/>
      <c r="G62" s="394"/>
      <c r="H62" s="364"/>
      <c r="I62" s="304">
        <v>0.2</v>
      </c>
      <c r="J62" s="363">
        <f>I62*D60</f>
        <v>0</v>
      </c>
      <c r="K62" s="304">
        <v>0.2</v>
      </c>
      <c r="L62" s="363">
        <f>K62*D60</f>
        <v>0</v>
      </c>
      <c r="M62" s="304">
        <v>0.2</v>
      </c>
      <c r="N62" s="363">
        <f>M62*D60</f>
        <v>0</v>
      </c>
      <c r="O62" s="304">
        <v>0.4</v>
      </c>
      <c r="P62" s="363">
        <f>O62*D60</f>
        <v>0</v>
      </c>
      <c r="Q62" s="304"/>
      <c r="R62" s="363"/>
      <c r="S62" s="320"/>
      <c r="T62" s="364"/>
      <c r="U62" s="320"/>
      <c r="V62" s="363"/>
      <c r="W62" s="320"/>
      <c r="X62" s="363"/>
      <c r="Y62" s="305"/>
      <c r="Z62" s="395"/>
      <c r="AA62" s="376"/>
      <c r="AB62" s="359"/>
    </row>
    <row r="63" spans="1:28" s="277" customFormat="1" ht="6.95" customHeight="1" x14ac:dyDescent="0.15">
      <c r="A63" s="313"/>
      <c r="B63" s="314"/>
      <c r="C63" s="2"/>
      <c r="D63" s="367"/>
      <c r="E63" s="315"/>
      <c r="F63" s="367"/>
      <c r="G63" s="315"/>
      <c r="H63" s="371"/>
      <c r="I63" s="315"/>
      <c r="J63" s="371"/>
      <c r="K63" s="304"/>
      <c r="L63" s="363"/>
      <c r="M63" s="315"/>
      <c r="N63" s="370"/>
      <c r="O63" s="315"/>
      <c r="P63" s="371"/>
      <c r="Q63" s="315"/>
      <c r="R63" s="370"/>
      <c r="S63" s="372"/>
      <c r="T63" s="373"/>
      <c r="U63" s="372"/>
      <c r="V63" s="374"/>
      <c r="W63" s="372"/>
      <c r="X63" s="374"/>
      <c r="Y63" s="375"/>
      <c r="Z63" s="374"/>
      <c r="AA63" s="376"/>
      <c r="AB63" s="359"/>
    </row>
    <row r="64" spans="1:28" s="277" customFormat="1" ht="5.0999999999999996" customHeight="1" x14ac:dyDescent="0.15">
      <c r="A64" s="447" t="s">
        <v>117</v>
      </c>
      <c r="B64" s="449" t="str">
        <f>ORÇ!B37</f>
        <v>INFRAESTRUTURA</v>
      </c>
      <c r="C64" s="443" t="e">
        <f>D64/D102</f>
        <v>#DIV/0!</v>
      </c>
      <c r="D64" s="445">
        <f>ORÇ!K37</f>
        <v>0</v>
      </c>
      <c r="E64" s="385"/>
      <c r="F64" s="386"/>
      <c r="G64" s="394"/>
      <c r="H64" s="364"/>
      <c r="I64" s="394"/>
      <c r="J64" s="364"/>
      <c r="K64" s="361"/>
      <c r="L64" s="362"/>
      <c r="M64" s="361"/>
      <c r="N64" s="362"/>
      <c r="O64" s="361"/>
      <c r="P64" s="362"/>
      <c r="Q64" s="304"/>
      <c r="R64" s="363"/>
      <c r="S64" s="320"/>
      <c r="T64" s="364"/>
      <c r="U64" s="320"/>
      <c r="V64" s="363"/>
      <c r="W64" s="320"/>
      <c r="X64" s="363"/>
      <c r="Y64" s="305"/>
      <c r="Z64" s="363"/>
      <c r="AA64" s="376"/>
      <c r="AB64" s="359"/>
    </row>
    <row r="65" spans="1:28" s="277" customFormat="1" ht="15" customHeight="1" x14ac:dyDescent="0.15">
      <c r="A65" s="448"/>
      <c r="B65" s="450"/>
      <c r="C65" s="444"/>
      <c r="D65" s="446"/>
      <c r="E65" s="392"/>
      <c r="F65" s="393"/>
      <c r="G65" s="394"/>
      <c r="H65" s="364"/>
      <c r="I65" s="394"/>
      <c r="J65" s="364"/>
      <c r="K65" s="304">
        <v>0.15</v>
      </c>
      <c r="L65" s="363">
        <f>K65*D64</f>
        <v>0</v>
      </c>
      <c r="M65" s="304">
        <v>0.45</v>
      </c>
      <c r="N65" s="363">
        <f>M65*D64</f>
        <v>0</v>
      </c>
      <c r="O65" s="304">
        <v>0.4</v>
      </c>
      <c r="P65" s="363">
        <f>O65*D64</f>
        <v>0</v>
      </c>
      <c r="Q65" s="304"/>
      <c r="R65" s="363"/>
      <c r="S65" s="320"/>
      <c r="T65" s="364"/>
      <c r="U65" s="320"/>
      <c r="V65" s="363"/>
      <c r="W65" s="320"/>
      <c r="X65" s="363"/>
      <c r="Y65" s="305"/>
      <c r="Z65" s="363"/>
      <c r="AA65" s="376"/>
      <c r="AB65" s="359"/>
    </row>
    <row r="66" spans="1:28" s="277" customFormat="1" ht="6.95" customHeight="1" x14ac:dyDescent="0.15">
      <c r="A66" s="313"/>
      <c r="B66" s="314"/>
      <c r="C66" s="2"/>
      <c r="D66" s="367"/>
      <c r="E66" s="315"/>
      <c r="F66" s="367"/>
      <c r="G66" s="396"/>
      <c r="H66" s="397"/>
      <c r="I66" s="396"/>
      <c r="J66" s="397"/>
      <c r="K66" s="396"/>
      <c r="L66" s="398"/>
      <c r="M66" s="315"/>
      <c r="N66" s="370"/>
      <c r="O66" s="315"/>
      <c r="P66" s="371"/>
      <c r="Q66" s="315"/>
      <c r="R66" s="370"/>
      <c r="S66" s="372"/>
      <c r="T66" s="373"/>
      <c r="U66" s="372"/>
      <c r="V66" s="374"/>
      <c r="W66" s="372"/>
      <c r="X66" s="374"/>
      <c r="Y66" s="375"/>
      <c r="Z66" s="374"/>
      <c r="AA66" s="376"/>
      <c r="AB66" s="359"/>
    </row>
    <row r="67" spans="1:28" s="277" customFormat="1" ht="5.0999999999999996" customHeight="1" x14ac:dyDescent="0.15">
      <c r="A67" s="447" t="s">
        <v>119</v>
      </c>
      <c r="B67" s="449" t="str">
        <f>ORÇ!B47</f>
        <v>SUPERESTRUTURA</v>
      </c>
      <c r="C67" s="443" t="e">
        <f>D67/D102</f>
        <v>#DIV/0!</v>
      </c>
      <c r="D67" s="445">
        <f>ORÇ!K47</f>
        <v>0</v>
      </c>
      <c r="E67" s="385"/>
      <c r="F67" s="386"/>
      <c r="G67" s="394"/>
      <c r="H67" s="364"/>
      <c r="I67" s="399"/>
      <c r="J67" s="364"/>
      <c r="K67" s="394"/>
      <c r="L67" s="364"/>
      <c r="M67" s="304"/>
      <c r="N67" s="363"/>
      <c r="O67" s="361"/>
      <c r="P67" s="362"/>
      <c r="Q67" s="361"/>
      <c r="R67" s="362"/>
      <c r="S67" s="400"/>
      <c r="T67" s="362"/>
      <c r="U67" s="400"/>
      <c r="V67" s="362"/>
      <c r="W67" s="320"/>
      <c r="X67" s="363"/>
      <c r="Y67" s="305"/>
      <c r="Z67" s="363"/>
      <c r="AA67" s="376"/>
      <c r="AB67" s="359"/>
    </row>
    <row r="68" spans="1:28" s="277" customFormat="1" ht="15" customHeight="1" x14ac:dyDescent="0.15">
      <c r="A68" s="448"/>
      <c r="B68" s="450"/>
      <c r="C68" s="444"/>
      <c r="D68" s="446"/>
      <c r="E68" s="392"/>
      <c r="F68" s="393"/>
      <c r="G68" s="394"/>
      <c r="H68" s="364"/>
      <c r="I68" s="394"/>
      <c r="J68" s="364"/>
      <c r="K68" s="394"/>
      <c r="L68" s="364"/>
      <c r="M68" s="304"/>
      <c r="N68" s="363"/>
      <c r="O68" s="304">
        <v>0.15</v>
      </c>
      <c r="P68" s="363">
        <f>O68*D67</f>
        <v>0</v>
      </c>
      <c r="Q68" s="304">
        <v>0.35</v>
      </c>
      <c r="R68" s="363">
        <f>Q68*D67</f>
        <v>0</v>
      </c>
      <c r="S68" s="304">
        <v>0.4</v>
      </c>
      <c r="T68" s="364">
        <f>S68*D67</f>
        <v>0</v>
      </c>
      <c r="U68" s="304">
        <v>0.1</v>
      </c>
      <c r="V68" s="363">
        <f>U68*D67</f>
        <v>0</v>
      </c>
      <c r="W68" s="320"/>
      <c r="X68" s="363"/>
      <c r="Y68" s="305"/>
      <c r="Z68" s="363"/>
      <c r="AA68" s="376"/>
      <c r="AB68" s="359"/>
    </row>
    <row r="69" spans="1:28" s="277" customFormat="1" ht="6.95" customHeight="1" x14ac:dyDescent="0.15">
      <c r="A69" s="313"/>
      <c r="B69" s="314"/>
      <c r="C69" s="2"/>
      <c r="D69" s="367"/>
      <c r="E69" s="315"/>
      <c r="F69" s="367"/>
      <c r="G69" s="396"/>
      <c r="H69" s="397"/>
      <c r="I69" s="396"/>
      <c r="J69" s="397"/>
      <c r="K69" s="396"/>
      <c r="L69" s="398"/>
      <c r="M69" s="315"/>
      <c r="N69" s="370"/>
      <c r="O69" s="315"/>
      <c r="P69" s="371"/>
      <c r="Q69" s="315"/>
      <c r="R69" s="370"/>
      <c r="S69" s="372"/>
      <c r="T69" s="373"/>
      <c r="U69" s="372"/>
      <c r="V69" s="374"/>
      <c r="W69" s="372"/>
      <c r="X69" s="374"/>
      <c r="Y69" s="375"/>
      <c r="Z69" s="374"/>
      <c r="AA69" s="376"/>
      <c r="AB69" s="359"/>
    </row>
    <row r="70" spans="1:28" s="277" customFormat="1" ht="5.0999999999999996" customHeight="1" x14ac:dyDescent="0.15">
      <c r="A70" s="447" t="s">
        <v>123</v>
      </c>
      <c r="B70" s="449" t="str">
        <f>ORÇ!B52</f>
        <v>ALVENARIA/VEDAÇÃO/DIVISÓRIA</v>
      </c>
      <c r="C70" s="443" t="e">
        <f>D70/D102</f>
        <v>#DIV/0!</v>
      </c>
      <c r="D70" s="445">
        <f>ORÇ!K52</f>
        <v>0</v>
      </c>
      <c r="E70" s="385"/>
      <c r="F70" s="386"/>
      <c r="G70" s="394"/>
      <c r="H70" s="364"/>
      <c r="I70" s="399"/>
      <c r="J70" s="364"/>
      <c r="K70" s="394"/>
      <c r="L70" s="364"/>
      <c r="M70" s="391"/>
      <c r="N70" s="363"/>
      <c r="O70" s="401"/>
      <c r="P70" s="363"/>
      <c r="Q70" s="304"/>
      <c r="R70" s="363"/>
      <c r="S70" s="400"/>
      <c r="T70" s="362"/>
      <c r="U70" s="400"/>
      <c r="V70" s="362"/>
      <c r="W70" s="400"/>
      <c r="X70" s="362"/>
      <c r="Y70" s="402"/>
      <c r="Z70" s="362"/>
      <c r="AA70" s="376"/>
      <c r="AB70" s="359"/>
    </row>
    <row r="71" spans="1:28" s="277" customFormat="1" ht="19.5" customHeight="1" x14ac:dyDescent="0.15">
      <c r="A71" s="448"/>
      <c r="B71" s="450"/>
      <c r="C71" s="444"/>
      <c r="D71" s="446"/>
      <c r="E71" s="392"/>
      <c r="F71" s="393"/>
      <c r="G71" s="394"/>
      <c r="H71" s="364"/>
      <c r="I71" s="394"/>
      <c r="J71" s="364"/>
      <c r="K71" s="394"/>
      <c r="L71" s="364"/>
      <c r="M71" s="394"/>
      <c r="N71" s="364"/>
      <c r="O71" s="394"/>
      <c r="P71" s="363"/>
      <c r="Q71" s="304"/>
      <c r="R71" s="363"/>
      <c r="S71" s="304">
        <v>0.2</v>
      </c>
      <c r="T71" s="364">
        <f>S71*D70</f>
        <v>0</v>
      </c>
      <c r="U71" s="304">
        <v>0.3</v>
      </c>
      <c r="V71" s="363">
        <f>U71*D70</f>
        <v>0</v>
      </c>
      <c r="W71" s="304">
        <v>0.3</v>
      </c>
      <c r="X71" s="363">
        <f>W71*D70</f>
        <v>0</v>
      </c>
      <c r="Y71" s="403">
        <v>0.2</v>
      </c>
      <c r="Z71" s="363">
        <f>Y71*D70</f>
        <v>0</v>
      </c>
      <c r="AA71" s="376"/>
      <c r="AB71" s="359"/>
    </row>
    <row r="72" spans="1:28" s="277" customFormat="1" ht="9" customHeight="1" x14ac:dyDescent="0.15">
      <c r="A72" s="313"/>
      <c r="B72" s="314"/>
      <c r="C72" s="2"/>
      <c r="D72" s="367"/>
      <c r="E72" s="315"/>
      <c r="F72" s="367"/>
      <c r="G72" s="396"/>
      <c r="H72" s="397"/>
      <c r="I72" s="396"/>
      <c r="J72" s="397"/>
      <c r="K72" s="396"/>
      <c r="L72" s="398"/>
      <c r="M72" s="396"/>
      <c r="N72" s="398"/>
      <c r="O72" s="396"/>
      <c r="P72" s="371"/>
      <c r="Q72" s="315"/>
      <c r="R72" s="370"/>
      <c r="S72" s="372"/>
      <c r="T72" s="373"/>
      <c r="U72" s="372"/>
      <c r="V72" s="374"/>
      <c r="W72" s="372"/>
      <c r="X72" s="374"/>
      <c r="Y72" s="375"/>
      <c r="Z72" s="374"/>
      <c r="AA72" s="376"/>
      <c r="AB72" s="359"/>
    </row>
    <row r="73" spans="1:28" s="277" customFormat="1" ht="5.0999999999999996" customHeight="1" x14ac:dyDescent="0.15">
      <c r="A73" s="447" t="s">
        <v>128</v>
      </c>
      <c r="B73" s="449" t="str">
        <f>ORÇ!B60</f>
        <v>ESQUADRIAS</v>
      </c>
      <c r="C73" s="443" t="e">
        <f>D73/D102</f>
        <v>#DIV/0!</v>
      </c>
      <c r="D73" s="445">
        <f>ORÇ!K60</f>
        <v>0</v>
      </c>
      <c r="E73" s="385"/>
      <c r="F73" s="386"/>
      <c r="G73" s="394"/>
      <c r="H73" s="364"/>
      <c r="I73" s="394"/>
      <c r="J73" s="364"/>
      <c r="K73" s="394"/>
      <c r="L73" s="364"/>
      <c r="M73" s="394"/>
      <c r="N73" s="364"/>
      <c r="O73" s="399"/>
      <c r="P73" s="363"/>
      <c r="Q73" s="304"/>
      <c r="R73" s="363"/>
      <c r="S73" s="320"/>
      <c r="T73" s="364"/>
      <c r="U73" s="404"/>
      <c r="V73" s="400"/>
      <c r="W73" s="400"/>
      <c r="X73" s="362"/>
      <c r="Y73" s="402"/>
      <c r="Z73" s="362"/>
      <c r="AA73" s="405"/>
      <c r="AB73" s="406"/>
    </row>
    <row r="74" spans="1:28" s="277" customFormat="1" ht="15" customHeight="1" x14ac:dyDescent="0.15">
      <c r="A74" s="448"/>
      <c r="B74" s="450"/>
      <c r="C74" s="444"/>
      <c r="D74" s="446"/>
      <c r="E74" s="392"/>
      <c r="F74" s="393"/>
      <c r="G74" s="394"/>
      <c r="H74" s="364"/>
      <c r="I74" s="394"/>
      <c r="J74" s="364"/>
      <c r="K74" s="394"/>
      <c r="L74" s="364"/>
      <c r="M74" s="394"/>
      <c r="N74" s="364"/>
      <c r="O74" s="394"/>
      <c r="P74" s="363"/>
      <c r="Q74" s="304"/>
      <c r="R74" s="363"/>
      <c r="S74" s="304"/>
      <c r="T74" s="364"/>
      <c r="U74" s="304">
        <v>0.2</v>
      </c>
      <c r="V74" s="363">
        <f>U74*D73</f>
        <v>0</v>
      </c>
      <c r="W74" s="304">
        <v>0.4</v>
      </c>
      <c r="X74" s="363">
        <f>W74*D73</f>
        <v>0</v>
      </c>
      <c r="Y74" s="403">
        <v>0.3</v>
      </c>
      <c r="Z74" s="363">
        <f>Y74*D73</f>
        <v>0</v>
      </c>
      <c r="AA74" s="403">
        <v>0.1</v>
      </c>
      <c r="AB74" s="359">
        <f>AA74*D73</f>
        <v>0</v>
      </c>
    </row>
    <row r="75" spans="1:28" s="277" customFormat="1" ht="6.95" customHeight="1" x14ac:dyDescent="0.15">
      <c r="A75" s="313"/>
      <c r="B75" s="314"/>
      <c r="C75" s="2"/>
      <c r="D75" s="367"/>
      <c r="E75" s="315"/>
      <c r="F75" s="367"/>
      <c r="G75" s="396"/>
      <c r="H75" s="397"/>
      <c r="I75" s="396"/>
      <c r="J75" s="397"/>
      <c r="K75" s="396"/>
      <c r="L75" s="398"/>
      <c r="M75" s="396"/>
      <c r="N75" s="398"/>
      <c r="O75" s="396"/>
      <c r="P75" s="371"/>
      <c r="Q75" s="315"/>
      <c r="R75" s="370"/>
      <c r="S75" s="372"/>
      <c r="T75" s="373"/>
      <c r="U75" s="372"/>
      <c r="V75" s="374"/>
      <c r="W75" s="372"/>
      <c r="X75" s="374"/>
      <c r="Y75" s="375"/>
      <c r="Z75" s="374"/>
      <c r="AA75" s="376"/>
      <c r="AB75" s="359"/>
    </row>
    <row r="76" spans="1:28" s="277" customFormat="1" ht="5.0999999999999996" customHeight="1" x14ac:dyDescent="0.15">
      <c r="A76" s="447" t="s">
        <v>130</v>
      </c>
      <c r="B76" s="449" t="str">
        <f>ORÇ!B90</f>
        <v>COBERTURA</v>
      </c>
      <c r="C76" s="443" t="e">
        <f>D76/D102</f>
        <v>#DIV/0!</v>
      </c>
      <c r="D76" s="445">
        <f>ORÇ!K90</f>
        <v>0</v>
      </c>
      <c r="E76" s="385"/>
      <c r="F76" s="386"/>
      <c r="G76" s="394"/>
      <c r="H76" s="364"/>
      <c r="I76" s="394"/>
      <c r="J76" s="364"/>
      <c r="K76" s="394"/>
      <c r="L76" s="364"/>
      <c r="M76" s="394"/>
      <c r="N76" s="364"/>
      <c r="O76" s="399"/>
      <c r="P76" s="363"/>
      <c r="Q76" s="394"/>
      <c r="R76" s="364"/>
      <c r="S76" s="399"/>
      <c r="T76" s="364"/>
      <c r="U76" s="400"/>
      <c r="V76" s="362"/>
      <c r="W76" s="400"/>
      <c r="X76" s="362"/>
      <c r="Y76" s="402"/>
      <c r="Z76" s="362"/>
      <c r="AA76" s="405"/>
      <c r="AB76" s="406"/>
    </row>
    <row r="77" spans="1:28" s="277" customFormat="1" ht="15" customHeight="1" x14ac:dyDescent="0.15">
      <c r="A77" s="448"/>
      <c r="B77" s="450"/>
      <c r="C77" s="444"/>
      <c r="D77" s="446"/>
      <c r="E77" s="392"/>
      <c r="F77" s="393"/>
      <c r="G77" s="394"/>
      <c r="H77" s="364"/>
      <c r="I77" s="394"/>
      <c r="J77" s="364"/>
      <c r="K77" s="394"/>
      <c r="L77" s="364"/>
      <c r="M77" s="394"/>
      <c r="N77" s="364"/>
      <c r="O77" s="394"/>
      <c r="P77" s="363"/>
      <c r="Q77" s="304"/>
      <c r="R77" s="363"/>
      <c r="S77" s="304"/>
      <c r="T77" s="364"/>
      <c r="U77" s="304">
        <v>0.2</v>
      </c>
      <c r="V77" s="363">
        <f>U77*D76</f>
        <v>0</v>
      </c>
      <c r="W77" s="304">
        <v>0.4</v>
      </c>
      <c r="X77" s="363">
        <f>W77*D76</f>
        <v>0</v>
      </c>
      <c r="Y77" s="403">
        <v>0.3</v>
      </c>
      <c r="Z77" s="363">
        <f>Y77*D76</f>
        <v>0</v>
      </c>
      <c r="AA77" s="376">
        <v>0.1</v>
      </c>
      <c r="AB77" s="359">
        <f>AA77*D76</f>
        <v>0</v>
      </c>
    </row>
    <row r="78" spans="1:28" s="277" customFormat="1" ht="6.75" customHeight="1" x14ac:dyDescent="0.15">
      <c r="A78" s="313"/>
      <c r="B78" s="314"/>
      <c r="C78" s="2"/>
      <c r="D78" s="367"/>
      <c r="E78" s="315"/>
      <c r="F78" s="367"/>
      <c r="G78" s="396"/>
      <c r="H78" s="397"/>
      <c r="I78" s="396"/>
      <c r="J78" s="397"/>
      <c r="K78" s="396"/>
      <c r="L78" s="398"/>
      <c r="M78" s="396"/>
      <c r="N78" s="398"/>
      <c r="O78" s="396"/>
      <c r="P78" s="371"/>
      <c r="Q78" s="315"/>
      <c r="R78" s="370"/>
      <c r="S78" s="372"/>
      <c r="T78" s="373"/>
      <c r="U78" s="372"/>
      <c r="V78" s="374"/>
      <c r="W78" s="372"/>
      <c r="X78" s="374"/>
      <c r="Y78" s="375"/>
      <c r="Z78" s="374"/>
      <c r="AA78" s="376"/>
      <c r="AB78" s="359"/>
    </row>
    <row r="79" spans="1:28" s="277" customFormat="1" ht="5.0999999999999996" customHeight="1" x14ac:dyDescent="0.15">
      <c r="A79" s="447" t="s">
        <v>132</v>
      </c>
      <c r="B79" s="449" t="str">
        <f>ORÇ!B99</f>
        <v xml:space="preserve">INSTALAÇÕES ELÉTRICAS          </v>
      </c>
      <c r="C79" s="443" t="e">
        <f>D79/D102</f>
        <v>#DIV/0!</v>
      </c>
      <c r="D79" s="445">
        <f>ORÇ!K99</f>
        <v>0</v>
      </c>
      <c r="E79" s="385"/>
      <c r="F79" s="386"/>
      <c r="G79" s="394"/>
      <c r="H79" s="364"/>
      <c r="I79" s="399"/>
      <c r="J79" s="364"/>
      <c r="K79" s="399"/>
      <c r="L79" s="364"/>
      <c r="M79" s="399"/>
      <c r="N79" s="364"/>
      <c r="O79" s="399"/>
      <c r="P79" s="363"/>
      <c r="Q79" s="399"/>
      <c r="R79" s="363"/>
      <c r="S79" s="400"/>
      <c r="T79" s="362"/>
      <c r="U79" s="400"/>
      <c r="V79" s="362"/>
      <c r="W79" s="400"/>
      <c r="X79" s="362"/>
      <c r="Y79" s="402"/>
      <c r="Z79" s="362"/>
      <c r="AA79" s="405"/>
      <c r="AB79" s="406"/>
    </row>
    <row r="80" spans="1:28" s="277" customFormat="1" ht="24" customHeight="1" x14ac:dyDescent="0.15">
      <c r="A80" s="448"/>
      <c r="B80" s="450"/>
      <c r="C80" s="444"/>
      <c r="D80" s="446"/>
      <c r="E80" s="392"/>
      <c r="F80" s="393"/>
      <c r="G80" s="394"/>
      <c r="H80" s="364"/>
      <c r="I80" s="394"/>
      <c r="J80" s="364"/>
      <c r="K80" s="394"/>
      <c r="L80" s="364"/>
      <c r="M80" s="394"/>
      <c r="N80" s="364"/>
      <c r="O80" s="394"/>
      <c r="P80" s="363"/>
      <c r="Q80" s="304"/>
      <c r="R80" s="363"/>
      <c r="S80" s="304">
        <v>0.1</v>
      </c>
      <c r="T80" s="364">
        <f>S80*D79</f>
        <v>0</v>
      </c>
      <c r="U80" s="304">
        <v>0.2</v>
      </c>
      <c r="V80" s="363">
        <f>U80*D79</f>
        <v>0</v>
      </c>
      <c r="W80" s="304">
        <v>0.4</v>
      </c>
      <c r="X80" s="363">
        <f>W80*D79</f>
        <v>0</v>
      </c>
      <c r="Y80" s="403">
        <v>0.2</v>
      </c>
      <c r="Z80" s="363">
        <f>Y80*D79</f>
        <v>0</v>
      </c>
      <c r="AA80" s="376">
        <v>0.1</v>
      </c>
      <c r="AB80" s="359">
        <f t="shared" ref="AB80" si="0">AA80*D79</f>
        <v>0</v>
      </c>
    </row>
    <row r="81" spans="1:28" s="277" customFormat="1" ht="6.95" customHeight="1" x14ac:dyDescent="0.15">
      <c r="A81" s="313"/>
      <c r="B81" s="314"/>
      <c r="C81" s="2"/>
      <c r="D81" s="367"/>
      <c r="E81" s="315"/>
      <c r="F81" s="367"/>
      <c r="G81" s="396"/>
      <c r="H81" s="397"/>
      <c r="I81" s="396"/>
      <c r="J81" s="397"/>
      <c r="K81" s="396"/>
      <c r="L81" s="398"/>
      <c r="M81" s="315"/>
      <c r="N81" s="370"/>
      <c r="O81" s="315"/>
      <c r="P81" s="371"/>
      <c r="Q81" s="315"/>
      <c r="R81" s="370"/>
      <c r="S81" s="372"/>
      <c r="T81" s="373"/>
      <c r="U81" s="407"/>
      <c r="V81" s="408"/>
      <c r="W81" s="407"/>
      <c r="X81" s="408"/>
      <c r="Y81" s="409"/>
      <c r="Z81" s="408"/>
      <c r="AA81" s="405"/>
      <c r="AB81" s="406"/>
    </row>
    <row r="82" spans="1:28" s="277" customFormat="1" ht="24.75" customHeight="1" x14ac:dyDescent="0.15">
      <c r="A82" s="309" t="s">
        <v>133</v>
      </c>
      <c r="B82" s="310" t="str">
        <f>ORÇ!B128</f>
        <v>INSTALAÇÕES LÓGICA/TELEFÔNICA</v>
      </c>
      <c r="C82" s="6" t="e">
        <f>D82/D102</f>
        <v>#DIV/0!</v>
      </c>
      <c r="D82" s="393">
        <f>ORÇ!K128</f>
        <v>0</v>
      </c>
      <c r="E82" s="392"/>
      <c r="F82" s="393"/>
      <c r="G82" s="394"/>
      <c r="H82" s="364"/>
      <c r="I82" s="394"/>
      <c r="J82" s="364"/>
      <c r="K82" s="394"/>
      <c r="L82" s="364"/>
      <c r="M82" s="394"/>
      <c r="N82" s="364"/>
      <c r="O82" s="394"/>
      <c r="P82" s="364"/>
      <c r="Q82" s="304"/>
      <c r="R82" s="363"/>
      <c r="S82" s="320"/>
      <c r="T82" s="364"/>
      <c r="U82" s="304">
        <v>0.05</v>
      </c>
      <c r="V82" s="363">
        <f>U82*D82</f>
        <v>0</v>
      </c>
      <c r="W82" s="304">
        <v>0.1</v>
      </c>
      <c r="X82" s="363">
        <f>W82*D82</f>
        <v>0</v>
      </c>
      <c r="Y82" s="403">
        <v>0.6</v>
      </c>
      <c r="Z82" s="363">
        <f>Y82*D82</f>
        <v>0</v>
      </c>
      <c r="AA82" s="403">
        <v>0.25</v>
      </c>
      <c r="AB82" s="359">
        <f>AA82*D82</f>
        <v>0</v>
      </c>
    </row>
    <row r="83" spans="1:28" s="277" customFormat="1" ht="6.95" customHeight="1" x14ac:dyDescent="0.15">
      <c r="A83" s="313"/>
      <c r="B83" s="314"/>
      <c r="C83" s="2"/>
      <c r="D83" s="367"/>
      <c r="E83" s="315"/>
      <c r="F83" s="367"/>
      <c r="G83" s="396"/>
      <c r="H83" s="397"/>
      <c r="I83" s="396"/>
      <c r="J83" s="397"/>
      <c r="K83" s="396"/>
      <c r="L83" s="398"/>
      <c r="M83" s="396"/>
      <c r="N83" s="398"/>
      <c r="O83" s="396"/>
      <c r="P83" s="397"/>
      <c r="Q83" s="315"/>
      <c r="R83" s="370"/>
      <c r="S83" s="372"/>
      <c r="T83" s="373"/>
      <c r="U83" s="372"/>
      <c r="V83" s="374"/>
      <c r="W83" s="372"/>
      <c r="X83" s="374"/>
      <c r="Y83" s="375"/>
      <c r="Z83" s="374"/>
      <c r="AA83" s="376"/>
      <c r="AB83" s="359"/>
    </row>
    <row r="84" spans="1:28" s="277" customFormat="1" ht="5.0999999999999996" customHeight="1" x14ac:dyDescent="0.15">
      <c r="A84" s="447" t="s">
        <v>51</v>
      </c>
      <c r="B84" s="449" t="str">
        <f>ORÇ!B134</f>
        <v>INSTALAÇÕES HIDRO-SANITÁRIAS</v>
      </c>
      <c r="C84" s="443" t="e">
        <f>D84/D102</f>
        <v>#DIV/0!</v>
      </c>
      <c r="D84" s="445">
        <f>ORÇ!K134</f>
        <v>0</v>
      </c>
      <c r="E84" s="385"/>
      <c r="F84" s="386"/>
      <c r="G84" s="394"/>
      <c r="H84" s="364"/>
      <c r="I84" s="394"/>
      <c r="J84" s="364"/>
      <c r="K84" s="394"/>
      <c r="L84" s="364"/>
      <c r="M84" s="394"/>
      <c r="N84" s="364"/>
      <c r="O84" s="394"/>
      <c r="P84" s="364"/>
      <c r="Q84" s="361"/>
      <c r="R84" s="362"/>
      <c r="S84" s="400"/>
      <c r="T84" s="362"/>
      <c r="U84" s="400"/>
      <c r="V84" s="362"/>
      <c r="W84" s="400"/>
      <c r="X84" s="362"/>
      <c r="Y84" s="402"/>
      <c r="Z84" s="362"/>
      <c r="AA84" s="405"/>
      <c r="AB84" s="406"/>
    </row>
    <row r="85" spans="1:28" s="277" customFormat="1" ht="16.5" customHeight="1" x14ac:dyDescent="0.15">
      <c r="A85" s="448"/>
      <c r="B85" s="450"/>
      <c r="C85" s="444"/>
      <c r="D85" s="446"/>
      <c r="E85" s="392"/>
      <c r="F85" s="393"/>
      <c r="G85" s="394"/>
      <c r="H85" s="364"/>
      <c r="I85" s="394"/>
      <c r="J85" s="364"/>
      <c r="K85" s="394"/>
      <c r="L85" s="364"/>
      <c r="M85" s="394"/>
      <c r="N85" s="364"/>
      <c r="O85" s="394"/>
      <c r="P85" s="364"/>
      <c r="Q85" s="304">
        <v>0.05</v>
      </c>
      <c r="R85" s="363">
        <f>Q85*$D$84</f>
        <v>0</v>
      </c>
      <c r="S85" s="304">
        <v>0.05</v>
      </c>
      <c r="T85" s="364">
        <f>S85*D84</f>
        <v>0</v>
      </c>
      <c r="U85" s="304">
        <v>0.2</v>
      </c>
      <c r="V85" s="363">
        <f>U85*D84</f>
        <v>0</v>
      </c>
      <c r="W85" s="304">
        <v>0.2</v>
      </c>
      <c r="X85" s="363">
        <f>W85*D84</f>
        <v>0</v>
      </c>
      <c r="Y85" s="403">
        <v>0.3</v>
      </c>
      <c r="Z85" s="363">
        <f>Y85*D84</f>
        <v>0</v>
      </c>
      <c r="AA85" s="376">
        <v>0.2</v>
      </c>
      <c r="AB85" s="359">
        <f>AA85*D84</f>
        <v>0</v>
      </c>
    </row>
    <row r="86" spans="1:28" s="277" customFormat="1" ht="6.95" customHeight="1" x14ac:dyDescent="0.15">
      <c r="A86" s="313"/>
      <c r="B86" s="314"/>
      <c r="C86" s="2"/>
      <c r="D86" s="367"/>
      <c r="E86" s="315"/>
      <c r="F86" s="367"/>
      <c r="G86" s="396"/>
      <c r="H86" s="397"/>
      <c r="I86" s="396"/>
      <c r="J86" s="397"/>
      <c r="K86" s="396"/>
      <c r="L86" s="398"/>
      <c r="M86" s="396"/>
      <c r="N86" s="398"/>
      <c r="O86" s="396"/>
      <c r="P86" s="397"/>
      <c r="Q86" s="315"/>
      <c r="R86" s="370"/>
      <c r="S86" s="372"/>
      <c r="T86" s="373"/>
      <c r="U86" s="372"/>
      <c r="V86" s="374"/>
      <c r="W86" s="372"/>
      <c r="X86" s="374"/>
      <c r="Y86" s="375"/>
      <c r="Z86" s="374"/>
      <c r="AA86" s="376"/>
      <c r="AB86" s="359"/>
    </row>
    <row r="87" spans="1:28" s="277" customFormat="1" ht="5.0999999999999996" customHeight="1" x14ac:dyDescent="0.15">
      <c r="A87" s="447" t="s">
        <v>52</v>
      </c>
      <c r="B87" s="449" t="str">
        <f>ORÇ!B168</f>
        <v>IMPERMEABILIZAÇÃO</v>
      </c>
      <c r="C87" s="443" t="e">
        <f>D87/D102</f>
        <v>#DIV/0!</v>
      </c>
      <c r="D87" s="445">
        <f>ORÇ!K168</f>
        <v>0</v>
      </c>
      <c r="E87" s="385"/>
      <c r="F87" s="386"/>
      <c r="G87" s="394"/>
      <c r="H87" s="364"/>
      <c r="I87" s="394"/>
      <c r="J87" s="364"/>
      <c r="K87" s="394"/>
      <c r="L87" s="364"/>
      <c r="M87" s="394"/>
      <c r="N87" s="364"/>
      <c r="O87" s="394"/>
      <c r="P87" s="364"/>
      <c r="Q87" s="394"/>
      <c r="R87" s="364"/>
      <c r="S87" s="399"/>
      <c r="T87" s="364"/>
      <c r="U87" s="399"/>
      <c r="V87" s="363"/>
      <c r="W87" s="400"/>
      <c r="X87" s="362"/>
      <c r="Y87" s="402"/>
      <c r="Z87" s="362"/>
      <c r="AA87" s="376"/>
      <c r="AB87" s="359"/>
    </row>
    <row r="88" spans="1:28" s="277" customFormat="1" ht="15" customHeight="1" x14ac:dyDescent="0.15">
      <c r="A88" s="448"/>
      <c r="B88" s="450"/>
      <c r="C88" s="444"/>
      <c r="D88" s="446"/>
      <c r="E88" s="392"/>
      <c r="F88" s="393"/>
      <c r="G88" s="394"/>
      <c r="H88" s="364"/>
      <c r="I88" s="394"/>
      <c r="J88" s="364"/>
      <c r="K88" s="394"/>
      <c r="L88" s="364"/>
      <c r="M88" s="394"/>
      <c r="N88" s="364"/>
      <c r="O88" s="394"/>
      <c r="P88" s="364"/>
      <c r="Q88" s="394"/>
      <c r="R88" s="364"/>
      <c r="S88" s="399"/>
      <c r="T88" s="364"/>
      <c r="U88" s="399"/>
      <c r="V88" s="363"/>
      <c r="W88" s="304">
        <v>0.5</v>
      </c>
      <c r="X88" s="363">
        <f>W88*D87</f>
        <v>0</v>
      </c>
      <c r="Y88" s="403">
        <v>0.5</v>
      </c>
      <c r="Z88" s="363">
        <f>Y88*D87</f>
        <v>0</v>
      </c>
      <c r="AA88" s="376"/>
      <c r="AB88" s="359"/>
    </row>
    <row r="89" spans="1:28" s="277" customFormat="1" ht="6.95" customHeight="1" x14ac:dyDescent="0.15">
      <c r="A89" s="313"/>
      <c r="B89" s="314"/>
      <c r="C89" s="2"/>
      <c r="D89" s="367"/>
      <c r="E89" s="315"/>
      <c r="F89" s="367"/>
      <c r="G89" s="315"/>
      <c r="H89" s="371"/>
      <c r="I89" s="315"/>
      <c r="J89" s="371"/>
      <c r="K89" s="315"/>
      <c r="L89" s="370"/>
      <c r="M89" s="396"/>
      <c r="N89" s="398"/>
      <c r="O89" s="396"/>
      <c r="P89" s="397"/>
      <c r="Q89" s="315"/>
      <c r="R89" s="370"/>
      <c r="S89" s="372"/>
      <c r="T89" s="373"/>
      <c r="U89" s="372"/>
      <c r="V89" s="374"/>
      <c r="W89" s="372"/>
      <c r="X89" s="374"/>
      <c r="Y89" s="375"/>
      <c r="Z89" s="374"/>
      <c r="AA89" s="376"/>
      <c r="AB89" s="359"/>
    </row>
    <row r="90" spans="1:28" s="277" customFormat="1" ht="4.5" customHeight="1" x14ac:dyDescent="0.15">
      <c r="A90" s="447" t="s">
        <v>53</v>
      </c>
      <c r="B90" s="449" t="str">
        <f>ORÇ!B172</f>
        <v>INSTALAÇÃO DE COMBATE E INCÊNDIO / PARA-RAIO</v>
      </c>
      <c r="C90" s="443" t="e">
        <f>D90/D102</f>
        <v>#DIV/0!</v>
      </c>
      <c r="D90" s="445">
        <f>ORÇ!K172</f>
        <v>0</v>
      </c>
      <c r="E90" s="385"/>
      <c r="F90" s="386"/>
      <c r="G90" s="304"/>
      <c r="H90" s="363"/>
      <c r="I90" s="304"/>
      <c r="J90" s="363"/>
      <c r="K90" s="304"/>
      <c r="L90" s="363"/>
      <c r="M90" s="394"/>
      <c r="N90" s="364"/>
      <c r="O90" s="394"/>
      <c r="P90" s="364"/>
      <c r="Q90" s="410"/>
      <c r="R90" s="363"/>
      <c r="S90" s="411"/>
      <c r="T90" s="364"/>
      <c r="U90" s="411"/>
      <c r="V90" s="363"/>
      <c r="W90" s="400"/>
      <c r="X90" s="362"/>
      <c r="Y90" s="402"/>
      <c r="Z90" s="362"/>
      <c r="AA90" s="405"/>
      <c r="AB90" s="406"/>
    </row>
    <row r="91" spans="1:28" s="277" customFormat="1" ht="21" customHeight="1" x14ac:dyDescent="0.15">
      <c r="A91" s="448"/>
      <c r="B91" s="450"/>
      <c r="C91" s="444"/>
      <c r="D91" s="446"/>
      <c r="E91" s="392"/>
      <c r="F91" s="393"/>
      <c r="G91" s="304"/>
      <c r="H91" s="363"/>
      <c r="I91" s="304"/>
      <c r="J91" s="363"/>
      <c r="K91" s="304"/>
      <c r="L91" s="363"/>
      <c r="M91" s="394"/>
      <c r="N91" s="364"/>
      <c r="O91" s="394"/>
      <c r="P91" s="364"/>
      <c r="Q91" s="304"/>
      <c r="R91" s="363"/>
      <c r="S91" s="320"/>
      <c r="T91" s="364"/>
      <c r="U91" s="320"/>
      <c r="V91" s="363"/>
      <c r="W91" s="304">
        <v>0.5</v>
      </c>
      <c r="X91" s="363">
        <f>W91*D90</f>
        <v>0</v>
      </c>
      <c r="Y91" s="403">
        <v>0.3</v>
      </c>
      <c r="Z91" s="363">
        <f>Y91*D90</f>
        <v>0</v>
      </c>
      <c r="AA91" s="376">
        <v>0.2</v>
      </c>
      <c r="AB91" s="359">
        <f t="shared" ref="AB91:AB94" si="1">AA91*D90</f>
        <v>0</v>
      </c>
    </row>
    <row r="92" spans="1:28" s="277" customFormat="1" ht="6.95" customHeight="1" x14ac:dyDescent="0.15">
      <c r="A92" s="313"/>
      <c r="B92" s="314"/>
      <c r="C92" s="2"/>
      <c r="D92" s="367"/>
      <c r="E92" s="315"/>
      <c r="F92" s="367"/>
      <c r="G92" s="315"/>
      <c r="H92" s="371"/>
      <c r="I92" s="315"/>
      <c r="J92" s="371"/>
      <c r="K92" s="315"/>
      <c r="L92" s="370"/>
      <c r="M92" s="396"/>
      <c r="N92" s="398"/>
      <c r="O92" s="396"/>
      <c r="P92" s="397"/>
      <c r="Q92" s="315"/>
      <c r="R92" s="370"/>
      <c r="S92" s="372"/>
      <c r="T92" s="373"/>
      <c r="U92" s="372"/>
      <c r="V92" s="374"/>
      <c r="W92" s="372"/>
      <c r="X92" s="374"/>
      <c r="Y92" s="375"/>
      <c r="Z92" s="374"/>
      <c r="AA92" s="359"/>
      <c r="AB92" s="359"/>
    </row>
    <row r="93" spans="1:28" s="277" customFormat="1" ht="4.5" customHeight="1" x14ac:dyDescent="0.15">
      <c r="A93" s="447" t="s">
        <v>54</v>
      </c>
      <c r="B93" s="449" t="str">
        <f>ORÇ!B180</f>
        <v>REVESTIMENTOS</v>
      </c>
      <c r="C93" s="443" t="e">
        <f>D93/D102</f>
        <v>#DIV/0!</v>
      </c>
      <c r="D93" s="445">
        <f>ORÇ!K180</f>
        <v>0</v>
      </c>
      <c r="E93" s="385"/>
      <c r="F93" s="386"/>
      <c r="G93" s="304"/>
      <c r="H93" s="363"/>
      <c r="I93" s="304"/>
      <c r="J93" s="363"/>
      <c r="K93" s="304"/>
      <c r="L93" s="363"/>
      <c r="M93" s="394"/>
      <c r="N93" s="364"/>
      <c r="O93" s="394"/>
      <c r="P93" s="364"/>
      <c r="Q93" s="304"/>
      <c r="R93" s="363"/>
      <c r="S93" s="320"/>
      <c r="T93" s="364"/>
      <c r="U93" s="400"/>
      <c r="V93" s="362"/>
      <c r="W93" s="400"/>
      <c r="X93" s="362"/>
      <c r="Y93" s="402"/>
      <c r="Z93" s="362"/>
      <c r="AA93" s="405"/>
      <c r="AB93" s="406"/>
    </row>
    <row r="94" spans="1:28" s="277" customFormat="1" ht="15" customHeight="1" x14ac:dyDescent="0.15">
      <c r="A94" s="448"/>
      <c r="B94" s="450"/>
      <c r="C94" s="444"/>
      <c r="D94" s="446"/>
      <c r="E94" s="392"/>
      <c r="F94" s="393"/>
      <c r="G94" s="304"/>
      <c r="H94" s="363"/>
      <c r="I94" s="304"/>
      <c r="J94" s="363"/>
      <c r="K94" s="304"/>
      <c r="L94" s="363"/>
      <c r="M94" s="394"/>
      <c r="N94" s="364"/>
      <c r="O94" s="394"/>
      <c r="P94" s="364"/>
      <c r="Q94" s="304"/>
      <c r="R94" s="363"/>
      <c r="S94" s="320"/>
      <c r="T94" s="364"/>
      <c r="U94" s="304">
        <v>0.3</v>
      </c>
      <c r="V94" s="363">
        <f>U94*D93</f>
        <v>0</v>
      </c>
      <c r="W94" s="304">
        <v>0.4</v>
      </c>
      <c r="X94" s="363">
        <f>W94*D93</f>
        <v>0</v>
      </c>
      <c r="Y94" s="403">
        <v>0.25</v>
      </c>
      <c r="Z94" s="363">
        <f>Y94*D93</f>
        <v>0</v>
      </c>
      <c r="AA94" s="376">
        <v>0.05</v>
      </c>
      <c r="AB94" s="359">
        <f t="shared" si="1"/>
        <v>0</v>
      </c>
    </row>
    <row r="95" spans="1:28" s="277" customFormat="1" ht="6.95" customHeight="1" x14ac:dyDescent="0.15">
      <c r="A95" s="313"/>
      <c r="B95" s="314"/>
      <c r="C95" s="2"/>
      <c r="D95" s="367"/>
      <c r="E95" s="315"/>
      <c r="F95" s="367"/>
      <c r="G95" s="315"/>
      <c r="H95" s="397"/>
      <c r="I95" s="396"/>
      <c r="J95" s="397"/>
      <c r="K95" s="396"/>
      <c r="L95" s="398"/>
      <c r="M95" s="396"/>
      <c r="N95" s="398"/>
      <c r="O95" s="396"/>
      <c r="P95" s="397"/>
      <c r="Q95" s="315"/>
      <c r="R95" s="370"/>
      <c r="S95" s="372"/>
      <c r="T95" s="373"/>
      <c r="U95" s="372"/>
      <c r="V95" s="374"/>
      <c r="W95" s="372"/>
      <c r="X95" s="374"/>
      <c r="Y95" s="375"/>
      <c r="Z95" s="374"/>
      <c r="AA95" s="359"/>
      <c r="AB95" s="359"/>
    </row>
    <row r="96" spans="1:28" s="277" customFormat="1" ht="4.5" customHeight="1" x14ac:dyDescent="0.15">
      <c r="A96" s="447" t="s">
        <v>55</v>
      </c>
      <c r="B96" s="449" t="str">
        <f>ORÇ!B206</f>
        <v>PINTURA</v>
      </c>
      <c r="C96" s="443" t="e">
        <f>D96/D102</f>
        <v>#DIV/0!</v>
      </c>
      <c r="D96" s="445">
        <f>ORÇ!K206</f>
        <v>0</v>
      </c>
      <c r="E96" s="385"/>
      <c r="F96" s="386"/>
      <c r="G96" s="304"/>
      <c r="H96" s="364"/>
      <c r="I96" s="394"/>
      <c r="J96" s="364"/>
      <c r="K96" s="394"/>
      <c r="L96" s="364"/>
      <c r="M96" s="394"/>
      <c r="N96" s="364"/>
      <c r="O96" s="394"/>
      <c r="P96" s="364"/>
      <c r="Q96" s="410"/>
      <c r="R96" s="363"/>
      <c r="S96" s="399"/>
      <c r="T96" s="364"/>
      <c r="U96" s="399"/>
      <c r="V96" s="363"/>
      <c r="W96" s="400"/>
      <c r="X96" s="362"/>
      <c r="Y96" s="402"/>
      <c r="Z96" s="362"/>
      <c r="AA96" s="405"/>
      <c r="AB96" s="406"/>
    </row>
    <row r="97" spans="1:28" s="277" customFormat="1" ht="15" customHeight="1" x14ac:dyDescent="0.15">
      <c r="A97" s="448"/>
      <c r="B97" s="450"/>
      <c r="C97" s="444"/>
      <c r="D97" s="446"/>
      <c r="E97" s="392"/>
      <c r="F97" s="393"/>
      <c r="G97" s="304"/>
      <c r="H97" s="364"/>
      <c r="I97" s="394"/>
      <c r="J97" s="364"/>
      <c r="K97" s="394"/>
      <c r="L97" s="364"/>
      <c r="M97" s="394"/>
      <c r="N97" s="363"/>
      <c r="O97" s="304"/>
      <c r="P97" s="363"/>
      <c r="Q97" s="304"/>
      <c r="R97" s="363"/>
      <c r="S97" s="320"/>
      <c r="T97" s="364"/>
      <c r="U97" s="320"/>
      <c r="V97" s="363"/>
      <c r="W97" s="304">
        <v>0.3</v>
      </c>
      <c r="X97" s="363">
        <f>W97*D96</f>
        <v>0</v>
      </c>
      <c r="Y97" s="403">
        <v>0.5</v>
      </c>
      <c r="Z97" s="363">
        <f>Y97*D96</f>
        <v>0</v>
      </c>
      <c r="AA97" s="376">
        <v>0.2</v>
      </c>
      <c r="AB97" s="359">
        <f>AA97*D96</f>
        <v>0</v>
      </c>
    </row>
    <row r="98" spans="1:28" s="277" customFormat="1" ht="4.5" customHeight="1" x14ac:dyDescent="0.15">
      <c r="A98" s="412"/>
      <c r="B98" s="413"/>
      <c r="C98" s="1"/>
      <c r="D98" s="414"/>
      <c r="E98" s="415"/>
      <c r="F98" s="414"/>
      <c r="G98" s="416"/>
      <c r="H98" s="417"/>
      <c r="I98" s="416"/>
      <c r="J98" s="363"/>
      <c r="K98" s="416"/>
      <c r="L98" s="363"/>
      <c r="M98" s="416"/>
      <c r="N98" s="363"/>
      <c r="O98" s="416"/>
      <c r="P98" s="363"/>
      <c r="Q98" s="416"/>
      <c r="R98" s="363"/>
      <c r="S98" s="400"/>
      <c r="T98" s="362"/>
      <c r="U98" s="400"/>
      <c r="V98" s="362"/>
      <c r="W98" s="400"/>
      <c r="X98" s="362"/>
      <c r="Y98" s="402"/>
      <c r="Z98" s="362"/>
      <c r="AA98" s="405"/>
      <c r="AB98" s="406"/>
    </row>
    <row r="99" spans="1:28" s="277" customFormat="1" ht="15" customHeight="1" x14ac:dyDescent="0.15">
      <c r="A99" s="412" t="s">
        <v>107</v>
      </c>
      <c r="B99" s="418" t="str">
        <f>ORÇ!B217</f>
        <v>SERVIÇOS COMPLEMENTARES</v>
      </c>
      <c r="C99" s="1" t="e">
        <f>D99/D102</f>
        <v>#DIV/0!</v>
      </c>
      <c r="D99" s="439">
        <f>ORÇ!K217</f>
        <v>0</v>
      </c>
      <c r="E99" s="5"/>
      <c r="F99" s="4"/>
      <c r="G99" s="416"/>
      <c r="H99" s="419"/>
      <c r="I99" s="416"/>
      <c r="J99" s="363"/>
      <c r="K99" s="416"/>
      <c r="L99" s="363"/>
      <c r="M99" s="416"/>
      <c r="N99" s="363"/>
      <c r="O99" s="416">
        <v>0.05</v>
      </c>
      <c r="P99" s="363">
        <f>O99*$D$99</f>
        <v>0</v>
      </c>
      <c r="Q99" s="416">
        <v>0.05</v>
      </c>
      <c r="R99" s="363">
        <f>Q99*$D$99</f>
        <v>0</v>
      </c>
      <c r="S99" s="304">
        <v>0.1</v>
      </c>
      <c r="T99" s="364">
        <f>S99*D99</f>
        <v>0</v>
      </c>
      <c r="U99" s="304">
        <v>0.2</v>
      </c>
      <c r="V99" s="363">
        <f>U99*D99</f>
        <v>0</v>
      </c>
      <c r="W99" s="304">
        <v>0.3</v>
      </c>
      <c r="X99" s="363">
        <f>W99*D99</f>
        <v>0</v>
      </c>
      <c r="Y99" s="403">
        <v>0.2</v>
      </c>
      <c r="Z99" s="363">
        <f>Y99*D99</f>
        <v>0</v>
      </c>
      <c r="AA99" s="403">
        <v>0.1</v>
      </c>
      <c r="AB99" s="359">
        <f>AA99*D99</f>
        <v>0</v>
      </c>
    </row>
    <row r="100" spans="1:28" x14ac:dyDescent="0.15">
      <c r="A100" s="412"/>
      <c r="B100" s="418"/>
      <c r="C100" s="420"/>
      <c r="D100" s="421"/>
      <c r="E100" s="416"/>
      <c r="F100" s="417"/>
      <c r="G100" s="416"/>
      <c r="H100" s="417"/>
      <c r="I100" s="416"/>
      <c r="J100" s="363"/>
      <c r="K100" s="416"/>
      <c r="L100" s="363"/>
      <c r="M100" s="416"/>
      <c r="N100" s="363"/>
      <c r="O100" s="416"/>
      <c r="P100" s="363"/>
      <c r="Q100" s="320"/>
      <c r="R100" s="363"/>
      <c r="S100" s="320"/>
      <c r="T100" s="364"/>
      <c r="U100" s="320"/>
      <c r="V100" s="363"/>
      <c r="W100" s="305"/>
      <c r="X100" s="363"/>
      <c r="Y100" s="376"/>
      <c r="Z100" s="359"/>
      <c r="AA100" s="376"/>
      <c r="AB100" s="422"/>
    </row>
    <row r="101" spans="1:28" x14ac:dyDescent="0.15">
      <c r="A101" s="313"/>
      <c r="B101" s="314"/>
      <c r="C101" s="315"/>
      <c r="D101" s="367"/>
      <c r="E101" s="315"/>
      <c r="F101" s="371"/>
      <c r="G101" s="315"/>
      <c r="H101" s="371"/>
      <c r="I101" s="315"/>
      <c r="J101" s="370"/>
      <c r="K101" s="315"/>
      <c r="L101" s="370"/>
      <c r="M101" s="315"/>
      <c r="N101" s="371"/>
      <c r="O101" s="315"/>
      <c r="P101" s="370"/>
      <c r="Q101" s="372"/>
      <c r="R101" s="374"/>
      <c r="S101" s="372"/>
      <c r="T101" s="373"/>
      <c r="U101" s="372"/>
      <c r="V101" s="374"/>
      <c r="W101" s="375"/>
      <c r="X101" s="374"/>
      <c r="Y101" s="359"/>
      <c r="Z101" s="359"/>
      <c r="AA101" s="376"/>
      <c r="AB101" s="422"/>
    </row>
    <row r="102" spans="1:28" x14ac:dyDescent="0.15">
      <c r="A102" s="452" t="s">
        <v>105</v>
      </c>
      <c r="B102" s="452"/>
      <c r="C102" s="452"/>
      <c r="D102" s="423">
        <f>SUM(D52:D99)</f>
        <v>0</v>
      </c>
      <c r="E102" s="424" t="e">
        <f>F102/D102</f>
        <v>#DIV/0!</v>
      </c>
      <c r="F102" s="425">
        <f>SUM(F52:F99)</f>
        <v>0</v>
      </c>
      <c r="G102" s="424" t="e">
        <f>H102/D102</f>
        <v>#DIV/0!</v>
      </c>
      <c r="H102" s="426">
        <f>SUM(H52:H100)</f>
        <v>0</v>
      </c>
      <c r="I102" s="424" t="e">
        <f>J102/D102</f>
        <v>#DIV/0!</v>
      </c>
      <c r="J102" s="425">
        <f>SUM(J54:J100)</f>
        <v>0</v>
      </c>
      <c r="K102" s="424" t="e">
        <f>L102/D102</f>
        <v>#DIV/0!</v>
      </c>
      <c r="L102" s="425">
        <f>SUM(L56:L100)</f>
        <v>0</v>
      </c>
      <c r="M102" s="424" t="e">
        <f>N102/D102</f>
        <v>#DIV/0!</v>
      </c>
      <c r="N102" s="425">
        <f>SUM(N55:N100)</f>
        <v>0</v>
      </c>
      <c r="O102" s="424" t="e">
        <f>P102/D102</f>
        <v>#DIV/0!</v>
      </c>
      <c r="P102" s="425">
        <f>SUM(P56:P99)</f>
        <v>0</v>
      </c>
      <c r="Q102" s="424" t="e">
        <f>R102/D102</f>
        <v>#DIV/0!</v>
      </c>
      <c r="R102" s="425">
        <f>SUM(R52:R100)</f>
        <v>0</v>
      </c>
      <c r="S102" s="424" t="e">
        <f>T102/D102</f>
        <v>#DIV/0!</v>
      </c>
      <c r="T102" s="427">
        <f>SUM(T55:T99)</f>
        <v>0</v>
      </c>
      <c r="U102" s="424" t="e">
        <f>V102/D102</f>
        <v>#DIV/0!</v>
      </c>
      <c r="V102" s="425">
        <f>SUM(V52:V99)</f>
        <v>0</v>
      </c>
      <c r="W102" s="424" t="e">
        <f>X102/D102</f>
        <v>#DIV/0!</v>
      </c>
      <c r="X102" s="426">
        <f>SUM(X55:X100)</f>
        <v>0</v>
      </c>
      <c r="Y102" s="424" t="e">
        <f>Z102/D102</f>
        <v>#DIV/0!</v>
      </c>
      <c r="Z102" s="425">
        <f>SUM(Z54:Z100)</f>
        <v>0</v>
      </c>
      <c r="AA102" s="424" t="e">
        <f>AB102/D102</f>
        <v>#DIV/0!</v>
      </c>
      <c r="AB102" s="425">
        <f>SUM(AB52:AB100)</f>
        <v>0</v>
      </c>
    </row>
    <row r="103" spans="1:28" x14ac:dyDescent="0.15">
      <c r="A103" s="428"/>
      <c r="B103" s="429" t="s">
        <v>432</v>
      </c>
      <c r="C103" s="430"/>
      <c r="D103" s="423">
        <f>D102*0.25</f>
        <v>0</v>
      </c>
      <c r="E103" s="431"/>
      <c r="F103" s="431">
        <f>F102*0.25</f>
        <v>0</v>
      </c>
      <c r="G103" s="431"/>
      <c r="H103" s="432">
        <f>H102*0.25</f>
        <v>0</v>
      </c>
      <c r="I103" s="431"/>
      <c r="J103" s="431">
        <f>J102*0.25</f>
        <v>0</v>
      </c>
      <c r="K103" s="431"/>
      <c r="L103" s="431">
        <f>L102*0.25</f>
        <v>0</v>
      </c>
      <c r="M103" s="431"/>
      <c r="N103" s="431">
        <f>N102*0.25</f>
        <v>0</v>
      </c>
      <c r="O103" s="431"/>
      <c r="P103" s="431">
        <f>P102*0.25</f>
        <v>0</v>
      </c>
      <c r="Q103" s="431"/>
      <c r="R103" s="431">
        <f>R102*0.25</f>
        <v>0</v>
      </c>
      <c r="S103" s="431"/>
      <c r="T103" s="433">
        <f>0.25*T102</f>
        <v>0</v>
      </c>
      <c r="U103" s="431"/>
      <c r="V103" s="431">
        <f>V102*0.25</f>
        <v>0</v>
      </c>
      <c r="W103" s="431"/>
      <c r="X103" s="432">
        <f>X102*0.25</f>
        <v>0</v>
      </c>
      <c r="Y103" s="431"/>
      <c r="Z103" s="431">
        <f>Z102*0.25</f>
        <v>0</v>
      </c>
      <c r="AA103" s="431"/>
      <c r="AB103" s="431">
        <f>AB102*0.25</f>
        <v>0</v>
      </c>
    </row>
    <row r="104" spans="1:28" x14ac:dyDescent="0.15">
      <c r="A104" s="428"/>
      <c r="B104" s="429" t="s">
        <v>317</v>
      </c>
      <c r="C104" s="430"/>
      <c r="D104" s="423"/>
      <c r="E104" s="431"/>
      <c r="F104" s="431">
        <f>SUM(F102:F103)</f>
        <v>0</v>
      </c>
      <c r="G104" s="431"/>
      <c r="H104" s="432">
        <f>SUM(H102:H103)</f>
        <v>0</v>
      </c>
      <c r="I104" s="431"/>
      <c r="J104" s="431">
        <f>SUM(J102:J103)</f>
        <v>0</v>
      </c>
      <c r="K104" s="431"/>
      <c r="L104" s="431">
        <f>SUM(L102:L103)</f>
        <v>0</v>
      </c>
      <c r="M104" s="431"/>
      <c r="N104" s="431">
        <f>SUM(N102:N103)</f>
        <v>0</v>
      </c>
      <c r="O104" s="431"/>
      <c r="P104" s="431">
        <f>SUM(P102:P103)</f>
        <v>0</v>
      </c>
      <c r="Q104" s="431"/>
      <c r="R104" s="431">
        <f>SUM(R102:R103)</f>
        <v>0</v>
      </c>
      <c r="S104" s="431"/>
      <c r="T104" s="433">
        <f>SUM(T102:T103)</f>
        <v>0</v>
      </c>
      <c r="U104" s="431"/>
      <c r="V104" s="431">
        <f>SUM(V102:V103)</f>
        <v>0</v>
      </c>
      <c r="W104" s="431"/>
      <c r="X104" s="432">
        <f>SUM(X102:X103)</f>
        <v>0</v>
      </c>
      <c r="Y104" s="431"/>
      <c r="Z104" s="431">
        <f>SUM(Z102:Z103)</f>
        <v>0</v>
      </c>
      <c r="AA104" s="431"/>
      <c r="AB104" s="431">
        <f>SUM(AB102:AB103)</f>
        <v>0</v>
      </c>
    </row>
    <row r="105" spans="1:28" x14ac:dyDescent="0.15">
      <c r="A105" s="452" t="s">
        <v>106</v>
      </c>
      <c r="B105" s="452"/>
      <c r="C105" s="452"/>
      <c r="D105" s="423">
        <f>SUM(D102:D103)</f>
        <v>0</v>
      </c>
      <c r="E105" s="434" t="e">
        <f>E102</f>
        <v>#DIV/0!</v>
      </c>
      <c r="F105" s="435">
        <f>F104</f>
        <v>0</v>
      </c>
      <c r="G105" s="434" t="e">
        <f>G102+E105</f>
        <v>#DIV/0!</v>
      </c>
      <c r="H105" s="436">
        <f>F105+H104</f>
        <v>0</v>
      </c>
      <c r="I105" s="434" t="e">
        <f>I102+G105</f>
        <v>#DIV/0!</v>
      </c>
      <c r="J105" s="435">
        <f>H105+J104</f>
        <v>0</v>
      </c>
      <c r="K105" s="434" t="e">
        <f>K102+I105</f>
        <v>#DIV/0!</v>
      </c>
      <c r="L105" s="435">
        <f>J105+L104</f>
        <v>0</v>
      </c>
      <c r="M105" s="434" t="e">
        <f>M102+K105</f>
        <v>#DIV/0!</v>
      </c>
      <c r="N105" s="435">
        <f>L105+N104</f>
        <v>0</v>
      </c>
      <c r="O105" s="434" t="e">
        <f>O102+M105</f>
        <v>#DIV/0!</v>
      </c>
      <c r="P105" s="435">
        <f>N105+P104</f>
        <v>0</v>
      </c>
      <c r="Q105" s="434" t="e">
        <f>Q102+O105</f>
        <v>#DIV/0!</v>
      </c>
      <c r="R105" s="435">
        <f>P105+R104</f>
        <v>0</v>
      </c>
      <c r="S105" s="434" t="e">
        <f>S102+Q105</f>
        <v>#DIV/0!</v>
      </c>
      <c r="T105" s="437">
        <f>R105+T104</f>
        <v>0</v>
      </c>
      <c r="U105" s="434" t="e">
        <f>S105+U102</f>
        <v>#DIV/0!</v>
      </c>
      <c r="V105" s="435">
        <f>T105+V104</f>
        <v>0</v>
      </c>
      <c r="W105" s="434" t="e">
        <f>W102+U105</f>
        <v>#DIV/0!</v>
      </c>
      <c r="X105" s="436">
        <f>V105+X104</f>
        <v>0</v>
      </c>
      <c r="Y105" s="434" t="e">
        <f>Y102+W105</f>
        <v>#DIV/0!</v>
      </c>
      <c r="Z105" s="435">
        <f>X105+Z104</f>
        <v>0</v>
      </c>
      <c r="AA105" s="434" t="e">
        <f>AA102+Y105</f>
        <v>#DIV/0!</v>
      </c>
      <c r="AB105" s="435">
        <f>Z105+AB104</f>
        <v>0</v>
      </c>
    </row>
  </sheetData>
  <mergeCells count="61">
    <mergeCell ref="A105:C105"/>
    <mergeCell ref="A90:A91"/>
    <mergeCell ref="B90:B91"/>
    <mergeCell ref="C90:C91"/>
    <mergeCell ref="D90:D91"/>
    <mergeCell ref="A93:A94"/>
    <mergeCell ref="B93:B94"/>
    <mergeCell ref="C93:C94"/>
    <mergeCell ref="D93:D94"/>
    <mergeCell ref="A96:A97"/>
    <mergeCell ref="B96:B97"/>
    <mergeCell ref="C96:C97"/>
    <mergeCell ref="D96:D97"/>
    <mergeCell ref="A102:C102"/>
    <mergeCell ref="A84:A85"/>
    <mergeCell ref="B84:B85"/>
    <mergeCell ref="C84:C85"/>
    <mergeCell ref="D84:D85"/>
    <mergeCell ref="A87:A88"/>
    <mergeCell ref="B87:B88"/>
    <mergeCell ref="C87:C88"/>
    <mergeCell ref="D87:D88"/>
    <mergeCell ref="A76:A77"/>
    <mergeCell ref="B76:B77"/>
    <mergeCell ref="C76:C77"/>
    <mergeCell ref="D76:D77"/>
    <mergeCell ref="A79:A80"/>
    <mergeCell ref="B79:B80"/>
    <mergeCell ref="C79:C80"/>
    <mergeCell ref="D79:D80"/>
    <mergeCell ref="A70:A71"/>
    <mergeCell ref="B70:B71"/>
    <mergeCell ref="C70:C71"/>
    <mergeCell ref="D70:D71"/>
    <mergeCell ref="A73:A74"/>
    <mergeCell ref="B73:B74"/>
    <mergeCell ref="C73:C74"/>
    <mergeCell ref="D73:D74"/>
    <mergeCell ref="A64:A65"/>
    <mergeCell ref="B64:B65"/>
    <mergeCell ref="C64:C65"/>
    <mergeCell ref="D64:D65"/>
    <mergeCell ref="A67:A68"/>
    <mergeCell ref="B67:B68"/>
    <mergeCell ref="C67:C68"/>
    <mergeCell ref="D67:D68"/>
    <mergeCell ref="Q52:R52"/>
    <mergeCell ref="A55:A56"/>
    <mergeCell ref="B55:B56"/>
    <mergeCell ref="C55:C56"/>
    <mergeCell ref="D55:D56"/>
    <mergeCell ref="G52:H52"/>
    <mergeCell ref="I52:J52"/>
    <mergeCell ref="K52:L52"/>
    <mergeCell ref="M52:N52"/>
    <mergeCell ref="O52:P52"/>
    <mergeCell ref="A60:A62"/>
    <mergeCell ref="B60:B62"/>
    <mergeCell ref="C60:C62"/>
    <mergeCell ref="D60:D62"/>
    <mergeCell ref="E52:F52"/>
  </mergeCells>
  <pageMargins left="0.51181102362204722" right="0.51181102362204722" top="0.78740157480314965" bottom="0.78740157480314965" header="0.31496062992125984" footer="0.31496062992125984"/>
  <pageSetup scale="43" orientation="landscape" r:id="rId1"/>
  <rowBreaks count="1" manualBreakCount="1">
    <brk id="89" max="16383" man="1"/>
  </rowBreaks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</vt:lpstr>
      <vt:lpstr>Cronograma de Referência</vt:lpstr>
      <vt:lpstr>Cronograma da PROPOSTA</vt:lpstr>
      <vt:lpstr>'Cronograma da PROPOSTA'!Area_de_impressao</vt:lpstr>
      <vt:lpstr>'Cronograma de Referência'!Area_de_impressao</vt:lpstr>
      <vt:lpstr>ORÇ!Area_de_impressao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Reforma e Adapt.no Prédio do Biotério, CACS</dc:title>
  <dc:creator>Prefeitura Universitária / UFAL</dc:creator>
  <cp:lastModifiedBy>Sinfra - Licitação</cp:lastModifiedBy>
  <cp:lastPrinted>2011-10-25T13:48:36Z</cp:lastPrinted>
  <dcterms:created xsi:type="dcterms:W3CDTF">2002-02-22T14:58:51Z</dcterms:created>
  <dcterms:modified xsi:type="dcterms:W3CDTF">2011-10-27T14:08:41Z</dcterms:modified>
</cp:coreProperties>
</file>